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0" windowWidth="12195" windowHeight="6510" tabRatio="680" activeTab="0"/>
  </bookViews>
  <sheets>
    <sheet name="163一般会計予算及び決算" sheetId="1" r:id="rId1"/>
    <sheet name="164特別会計・企業会計予算及び決算" sheetId="2" r:id="rId2"/>
    <sheet name="165一般会計性質別歳出決算" sheetId="3" r:id="rId3"/>
    <sheet name="166財政力状況" sheetId="4" r:id="rId4"/>
    <sheet name="167市有財産状況" sheetId="5" r:id="rId5"/>
    <sheet name="168市税の収入状況" sheetId="6" r:id="rId6"/>
  </sheets>
  <definedNames>
    <definedName name="_xlnm.Print_Area" localSheetId="1">'164特別会計・企業会計予算及び決算'!$A$1:$P$58</definedName>
    <definedName name="_xlnm.Print_Titles" localSheetId="0">'163一般会計予算及び決算'!$A:$A</definedName>
    <definedName name="_xlnm.Print_Titles" localSheetId="1">'164特別会計・企業会計予算及び決算'!$A:$A</definedName>
    <definedName name="_xlnm.Print_Titles" localSheetId="5">'168市税の収入状況'!$A:$B</definedName>
  </definedNames>
  <calcPr fullCalcOnLoad="1"/>
</workbook>
</file>

<file path=xl/sharedStrings.xml><?xml version="1.0" encoding="utf-8"?>
<sst xmlns="http://schemas.openxmlformats.org/spreadsheetml/2006/main" count="322" uniqueCount="181">
  <si>
    <t>（単位：千円）</t>
  </si>
  <si>
    <t>前年比</t>
  </si>
  <si>
    <t>資料：「市税概要」</t>
  </si>
  <si>
    <t>最終予算額</t>
  </si>
  <si>
    <t>資料：財政課「財産に関する調書」</t>
  </si>
  <si>
    <t>決  算  額</t>
  </si>
  <si>
    <t>構 成 比</t>
  </si>
  <si>
    <t>標準財政規模</t>
  </si>
  <si>
    <t>企業会計歳入総額</t>
  </si>
  <si>
    <t>特別会計歳出総額</t>
  </si>
  <si>
    <t>企業会計歳出総額</t>
  </si>
  <si>
    <t>特別会計歳入総額</t>
  </si>
  <si>
    <t xml:space="preserve">  市      税</t>
  </si>
  <si>
    <t>資料：財政課「決算報告書」</t>
  </si>
  <si>
    <t>平  成  １４  年  度</t>
  </si>
  <si>
    <t>平　成　１５　年　度</t>
  </si>
  <si>
    <t>平成15年度決算現在高</t>
  </si>
  <si>
    <t>平成15年度</t>
  </si>
  <si>
    <t>平  成  １５  年  度</t>
  </si>
  <si>
    <t>平成１５年度</t>
  </si>
  <si>
    <t>（単位：円）</t>
  </si>
  <si>
    <t>資料：財政課｢決算報告書」</t>
  </si>
  <si>
    <t>当初予算額</t>
  </si>
  <si>
    <t>科目</t>
  </si>
  <si>
    <t>市税</t>
  </si>
  <si>
    <t>地方譲与税</t>
  </si>
  <si>
    <t>利子割交付金</t>
  </si>
  <si>
    <t>地方消費税交付金</t>
  </si>
  <si>
    <t>ゴルフ場利用税交付金</t>
  </si>
  <si>
    <t>特別地方消費税交付金</t>
  </si>
  <si>
    <t>自動車取得税交付金</t>
  </si>
  <si>
    <t>地方特例交付金</t>
  </si>
  <si>
    <t>地方交付税</t>
  </si>
  <si>
    <t>交通安全対策特別交付金</t>
  </si>
  <si>
    <t>分担金及び負担金</t>
  </si>
  <si>
    <t>使用料及び手数料</t>
  </si>
  <si>
    <t>国庫支出金</t>
  </si>
  <si>
    <t>歳入総額</t>
  </si>
  <si>
    <t>決算額</t>
  </si>
  <si>
    <t>歳出総額</t>
  </si>
  <si>
    <t>農林水産業費</t>
  </si>
  <si>
    <t>災害復旧費</t>
  </si>
  <si>
    <t>会計別</t>
  </si>
  <si>
    <t>国民健康保険</t>
  </si>
  <si>
    <t>下水道事業</t>
  </si>
  <si>
    <t>墓地公園事業</t>
  </si>
  <si>
    <t>公設地方卸売市場事業</t>
  </si>
  <si>
    <t>市民会館事業</t>
  </si>
  <si>
    <t>老人保健</t>
  </si>
  <si>
    <t>駐車場事業</t>
  </si>
  <si>
    <t>農業集落排水事業</t>
  </si>
  <si>
    <t>東前第四土地区画整理事業</t>
  </si>
  <si>
    <t>都市開発資金用地先行取得事業</t>
  </si>
  <si>
    <t>赤塚駅北口地区市街地再開発事業</t>
  </si>
  <si>
    <t>東前第二土地区画整理事業</t>
  </si>
  <si>
    <t>赤塚駅南口土地区画整理事業</t>
  </si>
  <si>
    <t>公共用地先行取得事業</t>
  </si>
  <si>
    <t>介護保険</t>
  </si>
  <si>
    <t>水道事業</t>
  </si>
  <si>
    <t>収益的収入</t>
  </si>
  <si>
    <t>資本的収入</t>
  </si>
  <si>
    <t>収益的支出</t>
  </si>
  <si>
    <t>資本的支出</t>
  </si>
  <si>
    <t>維持補修費</t>
  </si>
  <si>
    <t>総額</t>
  </si>
  <si>
    <t>人件費</t>
  </si>
  <si>
    <t>物件費</t>
  </si>
  <si>
    <t>扶助費</t>
  </si>
  <si>
    <t>補助費等</t>
  </si>
  <si>
    <t>積立金</t>
  </si>
  <si>
    <t>投資及び
出資金</t>
  </si>
  <si>
    <t>貸付金</t>
  </si>
  <si>
    <t>普通建設
事業費</t>
  </si>
  <si>
    <t>災害復旧
事業費</t>
  </si>
  <si>
    <t>公債費</t>
  </si>
  <si>
    <t>繰出金</t>
  </si>
  <si>
    <t>基準財政収入額</t>
  </si>
  <si>
    <t>基準財政需要額</t>
  </si>
  <si>
    <t>資料：財政課</t>
  </si>
  <si>
    <t>区分</t>
  </si>
  <si>
    <t>財政力指数
（３ヵ年平均）</t>
  </si>
  <si>
    <t>区分</t>
  </si>
  <si>
    <t>出資による権利(千円)</t>
  </si>
  <si>
    <t>公有財産</t>
  </si>
  <si>
    <t>物品</t>
  </si>
  <si>
    <t>注）１　物権は地上権です。</t>
  </si>
  <si>
    <t>平　成　１４　年　度</t>
  </si>
  <si>
    <t>年度</t>
  </si>
  <si>
    <t>科目</t>
  </si>
  <si>
    <t>予算額</t>
  </si>
  <si>
    <t>調定額</t>
  </si>
  <si>
    <t>収入歩合</t>
  </si>
  <si>
    <t>収入額</t>
  </si>
  <si>
    <t>対予算
（％）</t>
  </si>
  <si>
    <t>対調定
（％）</t>
  </si>
  <si>
    <t>現年課税分</t>
  </si>
  <si>
    <t>滞納繰越分</t>
  </si>
  <si>
    <t>１　市民税</t>
  </si>
  <si>
    <t>２　固定資産税</t>
  </si>
  <si>
    <t>３　軽自動車税</t>
  </si>
  <si>
    <t>４　市たばこ税</t>
  </si>
  <si>
    <t>５　特別土地保有税</t>
  </si>
  <si>
    <t>６　都市計画税</t>
  </si>
  <si>
    <t>個人</t>
  </si>
  <si>
    <t>法人</t>
  </si>
  <si>
    <t>固定資産</t>
  </si>
  <si>
    <t>均等割</t>
  </si>
  <si>
    <t>法人税割</t>
  </si>
  <si>
    <t>土地</t>
  </si>
  <si>
    <t>家屋</t>
  </si>
  <si>
    <t>償却資産</t>
  </si>
  <si>
    <t>国有提供施設等所在市町村助成交付金</t>
  </si>
  <si>
    <t>市債</t>
  </si>
  <si>
    <t>県支出金</t>
  </si>
  <si>
    <t>財産収入</t>
  </si>
  <si>
    <t>寄附金</t>
  </si>
  <si>
    <t>繰入金</t>
  </si>
  <si>
    <t>繰越金</t>
  </si>
  <si>
    <t>諸収入</t>
  </si>
  <si>
    <t>議会費</t>
  </si>
  <si>
    <t>総務費</t>
  </si>
  <si>
    <t>民生費</t>
  </si>
  <si>
    <t>衛生費</t>
  </si>
  <si>
    <t>労働費</t>
  </si>
  <si>
    <t>商工費</t>
  </si>
  <si>
    <t>土木費</t>
  </si>
  <si>
    <t>消防費</t>
  </si>
  <si>
    <t>教育費</t>
  </si>
  <si>
    <t>予備費</t>
  </si>
  <si>
    <t>配当割交付金</t>
  </si>
  <si>
    <t>株式等譲渡所得割交付金</t>
  </si>
  <si>
    <t>平　成　１６　年　度</t>
  </si>
  <si>
    <t>平成16年度決算現在高</t>
  </si>
  <si>
    <r>
      <t>土地</t>
    </r>
    <r>
      <rPr>
        <sz val="10"/>
        <rFont val="ＭＳ Ｐ明朝"/>
        <family val="1"/>
      </rPr>
      <t>（㎡）</t>
    </r>
  </si>
  <si>
    <r>
      <t>建物</t>
    </r>
    <r>
      <rPr>
        <sz val="10"/>
        <rFont val="ＭＳ Ｐ明朝"/>
        <family val="1"/>
      </rPr>
      <t>（㎡）</t>
    </r>
  </si>
  <si>
    <r>
      <t>立木</t>
    </r>
    <r>
      <rPr>
        <sz val="10"/>
        <rFont val="ＭＳ Ｐ明朝"/>
        <family val="1"/>
      </rPr>
      <t>（m</t>
    </r>
    <r>
      <rPr>
        <vertAlign val="superscript"/>
        <sz val="10"/>
        <rFont val="ＭＳ Ｐ明朝"/>
        <family val="1"/>
      </rPr>
      <t>3</t>
    </r>
    <r>
      <rPr>
        <sz val="10"/>
        <rFont val="ＭＳ Ｐ明朝"/>
        <family val="1"/>
      </rPr>
      <t>）</t>
    </r>
  </si>
  <si>
    <r>
      <t>物権</t>
    </r>
    <r>
      <rPr>
        <sz val="10"/>
        <rFont val="ＭＳ Ｐ明朝"/>
        <family val="1"/>
      </rPr>
      <t>（㎡）</t>
    </r>
  </si>
  <si>
    <r>
      <t>有価証券(</t>
    </r>
    <r>
      <rPr>
        <sz val="10"/>
        <rFont val="ＭＳ Ｐ明朝"/>
        <family val="1"/>
      </rPr>
      <t>千円)</t>
    </r>
  </si>
  <si>
    <r>
      <t>重要物品</t>
    </r>
    <r>
      <rPr>
        <sz val="10"/>
        <rFont val="ＭＳ Ｐ明朝"/>
        <family val="1"/>
      </rPr>
      <t>（件）</t>
    </r>
  </si>
  <si>
    <r>
      <t>車輌</t>
    </r>
    <r>
      <rPr>
        <sz val="10"/>
        <rFont val="ＭＳ Ｐ明朝"/>
        <family val="1"/>
      </rPr>
      <t>（台）</t>
    </r>
  </si>
  <si>
    <r>
      <t>債権(</t>
    </r>
    <r>
      <rPr>
        <sz val="10"/>
        <rFont val="ＭＳ Ｐ明朝"/>
        <family val="1"/>
      </rPr>
      <t>千円)</t>
    </r>
  </si>
  <si>
    <r>
      <t>基金(</t>
    </r>
    <r>
      <rPr>
        <sz val="10"/>
        <rFont val="ＭＳ Ｐ明朝"/>
        <family val="1"/>
      </rPr>
      <t>千円)</t>
    </r>
  </si>
  <si>
    <t>平成16年度</t>
  </si>
  <si>
    <t>平成 15 年度
決算額</t>
  </si>
  <si>
    <t>平  成  １６  年  度</t>
  </si>
  <si>
    <t>平成１６年度</t>
  </si>
  <si>
    <t>内原駅北土地区画整理事業</t>
  </si>
  <si>
    <t>注）１　基準財政収入額とは，地方交付税制度に基づき，地方公共団体の標準的な税収入を算定したものです。</t>
  </si>
  <si>
    <r>
      <t>注）</t>
    </r>
    <r>
      <rPr>
        <sz val="11"/>
        <rFont val="ＭＳ Ｐ明朝"/>
        <family val="1"/>
      </rPr>
      <t>２　基準財政需要額とは，地方交付税制度に基づき，地方公共団体の標準的な行政運営に必要な経費を算定したものです。</t>
    </r>
  </si>
  <si>
    <r>
      <t>注）</t>
    </r>
    <r>
      <rPr>
        <sz val="11"/>
        <rFont val="ＭＳ Ｐ明朝"/>
        <family val="1"/>
      </rPr>
      <t>４　標準財政規模とは，地方交付税の算定の仕組みを通じて表されるもので，地方公共団体の標準的な一般財源の規模を示すものです。</t>
    </r>
  </si>
  <si>
    <t>(旧内原町）</t>
  </si>
  <si>
    <t>　　(旧内原町）</t>
  </si>
  <si>
    <t>特別会計歳入総額(旧内原町）</t>
  </si>
  <si>
    <t>企業会計歳入総額（旧内原町）</t>
  </si>
  <si>
    <t>特別会計歳出総額(旧内原町）</t>
  </si>
  <si>
    <t>企業会計歳出総額(旧内原町）</t>
  </si>
  <si>
    <t>１63　一般会計予算及び決算</t>
  </si>
  <si>
    <t>１６４　特別会計・企業会計予算及び決算</t>
  </si>
  <si>
    <t>１６５　一般会計性質別歳出決算</t>
  </si>
  <si>
    <t>１６６　財政力状況</t>
  </si>
  <si>
    <t>１６７　市有財産状況</t>
  </si>
  <si>
    <t>１６８　市税の収入状況</t>
  </si>
  <si>
    <r>
      <t>注）</t>
    </r>
    <r>
      <rPr>
        <sz val="11"/>
        <rFont val="ＭＳ Ｐ明朝"/>
        <family val="1"/>
      </rPr>
      <t>３　財政力指数とは，基準財政収入額を基準財政需要額で除して得た数値の３年間の平均値で，数値が大きいほど財政に余裕があるとされます。また，地方交付税の交付基準となる数値でもあり，</t>
    </r>
  </si>
  <si>
    <t xml:space="preserve">         １を超えると交付税が交付されません。</t>
  </si>
  <si>
    <t>交付金及び納付金</t>
  </si>
  <si>
    <t>平成17年度</t>
  </si>
  <si>
    <t>平　成　１７　年　度</t>
  </si>
  <si>
    <t>-</t>
  </si>
  <si>
    <t>平成１7年度</t>
  </si>
  <si>
    <t>平  成  １7 年  度</t>
  </si>
  <si>
    <t>平成 16 年度
決算額</t>
  </si>
  <si>
    <t>平成17年度決算現在高</t>
  </si>
  <si>
    <t>介護サービス事業</t>
  </si>
  <si>
    <t>平  成  １8 年  度</t>
  </si>
  <si>
    <t>平成１8年度</t>
  </si>
  <si>
    <t>平成１8年度</t>
  </si>
  <si>
    <t>-</t>
  </si>
  <si>
    <t>平成18年度決算現在高</t>
  </si>
  <si>
    <t>平成18年度</t>
  </si>
  <si>
    <t>平成１7年度
決算額</t>
  </si>
  <si>
    <t xml:space="preserve">     ２　物品は，１件１００万円以上の取得価格のものです。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</si>
</sst>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quot;△ &quot;#,##0.0"/>
    <numFmt numFmtId="178" formatCode="#,##0;&quot;△ &quot;#,##0"/>
    <numFmt numFmtId="179" formatCode="#,##0.00;&quot;△ &quot;#,##0.00"/>
    <numFmt numFmtId="180" formatCode="0.0;&quot;△ &quot;0.0"/>
    <numFmt numFmtId="181" formatCode="0.00;&quot;△ &quot;0.00"/>
    <numFmt numFmtId="182" formatCode="0.000;&quot;△ &quot;0.000"/>
    <numFmt numFmtId="183" formatCode="0.0000;&quot;△ &quot;0.0000"/>
    <numFmt numFmtId="184" formatCode="0.00000;&quot;△ &quot;0.00000"/>
    <numFmt numFmtId="185" formatCode="0.000000;&quot;△ &quot;0.000000"/>
    <numFmt numFmtId="186" formatCode="0;0;"/>
    <numFmt numFmtId="187" formatCode="#,##0.0_ ;[Red]\-#,##0.0\ "/>
    <numFmt numFmtId="188" formatCode="#,##0.0;[Red]\-#,##0.0"/>
    <numFmt numFmtId="189" formatCode="0.0"/>
    <numFmt numFmtId="190" formatCode="_ * #,##0.0_ ;_ * \-#,##0.0_ ;_ * &quot;-&quot;?_ ;_ @_ "/>
    <numFmt numFmtId="191" formatCode="_ * #,##0.0_ ;_ * \-#,##0.0_ ;_ * &quot;-&quot;_ ;_ @_ "/>
    <numFmt numFmtId="192" formatCode="[&lt;=999]000;[&lt;=99999]000\-00;000\-0000"/>
    <numFmt numFmtId="193" formatCode="0.0_);[Red]\(0.0\)"/>
    <numFmt numFmtId="194" formatCode="0.0_ "/>
    <numFmt numFmtId="195" formatCode="#,##0_);[Red]\(#,##0\)"/>
    <numFmt numFmtId="196" formatCode="#,##0_);\(#,##0\)"/>
  </numFmts>
  <fonts count="10">
    <font>
      <sz val="11"/>
      <name val="ＭＳ Ｐゴシック"/>
      <family val="3"/>
    </font>
    <font>
      <sz val="6"/>
      <name val="ＭＳ Ｐゴシック"/>
      <family val="3"/>
    </font>
    <font>
      <sz val="12"/>
      <name val="ＭＳ Ｐ明朝"/>
      <family val="1"/>
    </font>
    <font>
      <sz val="11"/>
      <name val="ＭＳ Ｐ明朝"/>
      <family val="1"/>
    </font>
    <font>
      <b/>
      <sz val="11"/>
      <name val="ＭＳ Ｐ明朝"/>
      <family val="1"/>
    </font>
    <font>
      <sz val="10"/>
      <name val="ＭＳ Ｐ明朝"/>
      <family val="1"/>
    </font>
    <font>
      <vertAlign val="superscript"/>
      <sz val="10"/>
      <name val="ＭＳ Ｐ明朝"/>
      <family val="1"/>
    </font>
    <font>
      <sz val="9"/>
      <name val="ＭＳ Ｐ明朝"/>
      <family val="1"/>
    </font>
    <font>
      <sz val="11"/>
      <color indexed="9"/>
      <name val="ＭＳ Ｐ明朝"/>
      <family val="1"/>
    </font>
    <font>
      <b/>
      <sz val="11"/>
      <name val="ＭＳ Ｐゴシック"/>
      <family val="3"/>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7">
    <xf numFmtId="0" fontId="0" fillId="0" borderId="0" xfId="0" applyAlignment="1">
      <alignment/>
    </xf>
    <xf numFmtId="0" fontId="2" fillId="0" borderId="0" xfId="0" applyFont="1" applyAlignment="1">
      <alignment vertical="center"/>
    </xf>
    <xf numFmtId="0" fontId="3" fillId="0" borderId="0" xfId="0" applyFont="1" applyAlignment="1">
      <alignment/>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2" borderId="2" xfId="0" applyFont="1" applyFill="1" applyBorder="1" applyAlignment="1">
      <alignment horizontal="center" vertical="center"/>
    </xf>
    <xf numFmtId="0" fontId="3" fillId="2" borderId="2" xfId="0" applyFont="1" applyFill="1" applyBorder="1" applyAlignment="1" quotePrefix="1">
      <alignment horizontal="distributed" vertical="center"/>
    </xf>
    <xf numFmtId="0" fontId="3" fillId="2" borderId="2" xfId="0" applyFont="1" applyFill="1" applyBorder="1" applyAlignment="1">
      <alignment horizontal="distributed" vertical="center"/>
    </xf>
    <xf numFmtId="41" fontId="3" fillId="0" borderId="2" xfId="16" applyNumberFormat="1" applyFont="1" applyBorder="1" applyAlignment="1">
      <alignment horizontal="right" vertical="center" shrinkToFit="1"/>
    </xf>
    <xf numFmtId="190" fontId="3" fillId="0" borderId="2" xfId="16" applyNumberFormat="1" applyFont="1" applyBorder="1" applyAlignment="1">
      <alignment horizontal="right" vertical="center" shrinkToFi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2" borderId="2" xfId="0" applyFont="1" applyFill="1" applyBorder="1" applyAlignment="1">
      <alignment vertical="center"/>
    </xf>
    <xf numFmtId="41" fontId="3" fillId="0" borderId="2" xfId="16" applyNumberFormat="1" applyFont="1" applyFill="1" applyBorder="1" applyAlignment="1">
      <alignment horizontal="right" vertical="center" shrinkToFit="1"/>
    </xf>
    <xf numFmtId="0" fontId="3" fillId="0" borderId="0" xfId="0" applyFont="1" applyFill="1" applyAlignment="1">
      <alignment/>
    </xf>
    <xf numFmtId="0" fontId="3" fillId="2" borderId="2" xfId="0" applyFont="1" applyFill="1" applyBorder="1" applyAlignment="1">
      <alignment horizontal="left" vertical="center" indent="1"/>
    </xf>
    <xf numFmtId="0" fontId="3" fillId="2" borderId="2" xfId="0" applyFont="1" applyFill="1" applyBorder="1" applyAlignment="1" quotePrefix="1">
      <alignment horizontal="distributed" vertical="center"/>
    </xf>
    <xf numFmtId="190" fontId="3" fillId="0" borderId="2" xfId="16" applyNumberFormat="1" applyFont="1" applyFill="1" applyBorder="1" applyAlignment="1">
      <alignment horizontal="right" vertical="center" shrinkToFit="1"/>
    </xf>
    <xf numFmtId="0" fontId="3" fillId="2" borderId="2" xfId="0" applyFont="1" applyFill="1" applyBorder="1" applyAlignment="1">
      <alignment horizontal="left" vertical="center" indent="1" shrinkToFit="1"/>
    </xf>
    <xf numFmtId="0" fontId="3" fillId="0" borderId="0" xfId="0" applyFont="1" applyAlignment="1">
      <alignment horizontal="right"/>
    </xf>
    <xf numFmtId="0" fontId="3" fillId="0" borderId="5" xfId="0" applyFont="1" applyBorder="1" applyAlignment="1">
      <alignment horizontal="right" vertical="center"/>
    </xf>
    <xf numFmtId="0" fontId="3" fillId="2" borderId="2" xfId="0" applyFont="1" applyFill="1" applyBorder="1" applyAlignment="1" quotePrefix="1">
      <alignment horizontal="center" vertical="center"/>
    </xf>
    <xf numFmtId="0" fontId="3" fillId="0" borderId="2" xfId="0" applyFont="1" applyBorder="1" applyAlignment="1">
      <alignment/>
    </xf>
    <xf numFmtId="0" fontId="7" fillId="2" borderId="2" xfId="0" applyFont="1" applyFill="1" applyBorder="1" applyAlignment="1">
      <alignment horizontal="left" vertical="center" indent="1" shrinkToFit="1"/>
    </xf>
    <xf numFmtId="0" fontId="3" fillId="0" borderId="2" xfId="0" applyFont="1" applyFill="1" applyBorder="1" applyAlignment="1">
      <alignment vertical="center"/>
    </xf>
    <xf numFmtId="38" fontId="3" fillId="0" borderId="2" xfId="16" applyFont="1" applyBorder="1" applyAlignment="1">
      <alignment horizontal="right" vertical="center" shrinkToFi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quotePrefix="1">
      <alignment horizontal="left" vertical="center"/>
    </xf>
    <xf numFmtId="0" fontId="3" fillId="0" borderId="2" xfId="0" applyFont="1" applyFill="1" applyBorder="1" applyAlignment="1">
      <alignment horizontal="center" vertical="center"/>
    </xf>
    <xf numFmtId="41" fontId="3" fillId="0" borderId="2" xfId="16" applyNumberFormat="1" applyFont="1" applyBorder="1" applyAlignment="1">
      <alignment horizontal="right" vertical="center"/>
    </xf>
    <xf numFmtId="41" fontId="3" fillId="0" borderId="2" xfId="16" applyNumberFormat="1" applyFont="1" applyFill="1" applyBorder="1" applyAlignment="1">
      <alignment horizontal="right" vertical="center"/>
    </xf>
    <xf numFmtId="41" fontId="3" fillId="0" borderId="2" xfId="0" applyNumberFormat="1" applyFont="1" applyBorder="1" applyAlignment="1">
      <alignment horizontal="right" vertical="center"/>
    </xf>
    <xf numFmtId="0" fontId="3" fillId="2" borderId="2" xfId="0" applyFont="1" applyFill="1" applyBorder="1" applyAlignment="1" quotePrefix="1">
      <alignment horizontal="distributed" vertical="center" wrapText="1"/>
    </xf>
    <xf numFmtId="0" fontId="3" fillId="0" borderId="0" xfId="0" applyFont="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quotePrefix="1">
      <alignment horizontal="center" vertical="center"/>
    </xf>
    <xf numFmtId="0" fontId="3" fillId="2" borderId="2" xfId="0" applyFont="1" applyFill="1" applyBorder="1" applyAlignment="1">
      <alignment horizontal="left" vertical="center" indent="2"/>
    </xf>
    <xf numFmtId="0" fontId="4" fillId="4" borderId="2" xfId="0" applyFont="1" applyFill="1" applyBorder="1" applyAlignment="1">
      <alignment horizontal="center" vertical="center"/>
    </xf>
    <xf numFmtId="0" fontId="4" fillId="4" borderId="2" xfId="0" applyFont="1" applyFill="1" applyBorder="1" applyAlignment="1" quotePrefix="1">
      <alignment horizontal="center" vertical="center"/>
    </xf>
    <xf numFmtId="0" fontId="2" fillId="0" borderId="0" xfId="0" applyNumberFormat="1" applyFont="1" applyAlignment="1" quotePrefix="1">
      <alignment horizontal="left" vertical="center"/>
    </xf>
    <xf numFmtId="0" fontId="3" fillId="0" borderId="0" xfId="0" applyFont="1" applyAlignment="1">
      <alignment horizontal="left"/>
    </xf>
    <xf numFmtId="0" fontId="3" fillId="0" borderId="0" xfId="0" applyNumberFormat="1" applyFont="1" applyAlignment="1">
      <alignment/>
    </xf>
    <xf numFmtId="0" fontId="3" fillId="2" borderId="2" xfId="0" applyNumberFormat="1" applyFont="1" applyFill="1" applyBorder="1" applyAlignment="1">
      <alignment horizontal="left" vertical="center" indent="1"/>
    </xf>
    <xf numFmtId="41" fontId="3" fillId="0" borderId="2" xfId="0" applyNumberFormat="1" applyFont="1" applyBorder="1" applyAlignment="1">
      <alignment horizontal="right"/>
    </xf>
    <xf numFmtId="0" fontId="3" fillId="2" borderId="2" xfId="0" applyNumberFormat="1" applyFont="1" applyFill="1" applyBorder="1" applyAlignment="1">
      <alignment horizontal="left" vertical="center" indent="1" shrinkToFit="1"/>
    </xf>
    <xf numFmtId="0" fontId="3" fillId="2" borderId="2" xfId="0" applyNumberFormat="1" applyFont="1" applyFill="1" applyBorder="1" applyAlignment="1" quotePrefix="1">
      <alignment horizontal="left" vertical="center" indent="1"/>
    </xf>
    <xf numFmtId="41" fontId="3" fillId="0" borderId="2" xfId="16" applyNumberFormat="1" applyFont="1" applyBorder="1" applyAlignment="1">
      <alignment vertical="center"/>
    </xf>
    <xf numFmtId="191" fontId="3" fillId="0" borderId="2" xfId="0" applyNumberFormat="1" applyFont="1" applyBorder="1" applyAlignment="1">
      <alignment vertical="center"/>
    </xf>
    <xf numFmtId="41" fontId="3" fillId="0" borderId="2" xfId="16" applyNumberFormat="1" applyFont="1" applyBorder="1" applyAlignment="1" applyProtection="1">
      <alignment vertical="center"/>
      <protection locked="0"/>
    </xf>
    <xf numFmtId="191" fontId="3" fillId="0" borderId="2" xfId="0" applyNumberFormat="1" applyFont="1" applyBorder="1" applyAlignment="1">
      <alignment horizontal="right" vertical="center"/>
    </xf>
    <xf numFmtId="190" fontId="3" fillId="0" borderId="2" xfId="16" applyNumberFormat="1" applyFont="1" applyFill="1" applyBorder="1" applyAlignment="1">
      <alignment horizontal="right" vertical="center"/>
    </xf>
    <xf numFmtId="41" fontId="3" fillId="0" borderId="2" xfId="0" applyNumberFormat="1" applyFont="1" applyBorder="1" applyAlignment="1">
      <alignment vertical="center"/>
    </xf>
    <xf numFmtId="0" fontId="8" fillId="0" borderId="0" xfId="0" applyFont="1" applyAlignment="1" quotePrefix="1">
      <alignment horizontal="left" vertical="center"/>
    </xf>
    <xf numFmtId="0" fontId="3" fillId="2" borderId="2" xfId="0" applyNumberFormat="1" applyFont="1" applyFill="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right"/>
    </xf>
    <xf numFmtId="0" fontId="3" fillId="2" borderId="2" xfId="0" applyFont="1" applyFill="1" applyBorder="1" applyAlignment="1">
      <alignment/>
    </xf>
    <xf numFmtId="41" fontId="3" fillId="2" borderId="2" xfId="0" applyNumberFormat="1" applyFont="1" applyFill="1" applyBorder="1" applyAlignment="1">
      <alignment vertical="center"/>
    </xf>
    <xf numFmtId="41" fontId="3" fillId="0" borderId="2" xfId="0" applyNumberFormat="1" applyFont="1" applyBorder="1" applyAlignment="1">
      <alignment/>
    </xf>
    <xf numFmtId="41" fontId="3" fillId="0" borderId="2" xfId="0" applyNumberFormat="1" applyFont="1" applyBorder="1" applyAlignment="1">
      <alignment horizontal="center"/>
    </xf>
    <xf numFmtId="41" fontId="3" fillId="0" borderId="0" xfId="0" applyNumberFormat="1" applyFont="1" applyAlignment="1">
      <alignment/>
    </xf>
    <xf numFmtId="196" fontId="3" fillId="0" borderId="2" xfId="16" applyNumberFormat="1" applyFont="1" applyBorder="1" applyAlignment="1">
      <alignment horizontal="right" vertical="center"/>
    </xf>
    <xf numFmtId="196" fontId="3" fillId="0" borderId="2" xfId="16" applyNumberFormat="1" applyFont="1" applyFill="1" applyBorder="1" applyAlignment="1">
      <alignment horizontal="right" vertical="center"/>
    </xf>
    <xf numFmtId="196" fontId="3" fillId="0" borderId="2" xfId="0" applyNumberFormat="1" applyFont="1" applyBorder="1" applyAlignment="1">
      <alignment/>
    </xf>
    <xf numFmtId="0" fontId="3" fillId="0" borderId="0" xfId="0" applyFont="1" applyAlignment="1">
      <alignment horizontal="left" vertical="center"/>
    </xf>
    <xf numFmtId="41" fontId="0" fillId="3" borderId="2" xfId="16" applyNumberFormat="1" applyFont="1" applyFill="1" applyBorder="1" applyAlignment="1">
      <alignment horizontal="right" vertical="center"/>
    </xf>
    <xf numFmtId="0" fontId="0" fillId="3" borderId="2" xfId="0" applyNumberFormat="1" applyFont="1" applyFill="1" applyBorder="1" applyAlignment="1" quotePrefix="1">
      <alignment horizontal="distributed" vertical="center"/>
    </xf>
    <xf numFmtId="0" fontId="0" fillId="0" borderId="0" xfId="0" applyFont="1" applyAlignment="1">
      <alignment/>
    </xf>
    <xf numFmtId="0" fontId="9" fillId="3" borderId="2" xfId="0" applyNumberFormat="1" applyFont="1" applyFill="1" applyBorder="1" applyAlignment="1" quotePrefix="1">
      <alignment horizontal="distributed" vertical="center"/>
    </xf>
    <xf numFmtId="41" fontId="0" fillId="3" borderId="2" xfId="16" applyNumberFormat="1" applyFont="1" applyFill="1" applyBorder="1" applyAlignment="1">
      <alignment horizontal="right" vertical="center"/>
    </xf>
    <xf numFmtId="0" fontId="0" fillId="0" borderId="0" xfId="0" applyFont="1" applyAlignment="1">
      <alignment/>
    </xf>
    <xf numFmtId="0" fontId="0" fillId="3" borderId="2" xfId="0" applyFont="1" applyFill="1" applyBorder="1" applyAlignment="1">
      <alignment horizontal="center" vertical="center"/>
    </xf>
    <xf numFmtId="0" fontId="0" fillId="3" borderId="2" xfId="0" applyFont="1" applyFill="1" applyBorder="1" applyAlignment="1" quotePrefix="1">
      <alignment horizontal="center" vertical="center"/>
    </xf>
    <xf numFmtId="41" fontId="0" fillId="4" borderId="2" xfId="16" applyNumberFormat="1" applyFont="1" applyFill="1" applyBorder="1" applyAlignment="1">
      <alignment horizontal="right" vertical="center"/>
    </xf>
    <xf numFmtId="0" fontId="0" fillId="4" borderId="2" xfId="0" applyFont="1" applyFill="1" applyBorder="1" applyAlignment="1">
      <alignment horizontal="center" vertical="center"/>
    </xf>
    <xf numFmtId="0" fontId="0" fillId="4" borderId="2" xfId="0" applyFont="1" applyFill="1" applyBorder="1" applyAlignment="1" quotePrefix="1">
      <alignment horizontal="center" vertical="center"/>
    </xf>
    <xf numFmtId="41" fontId="0" fillId="4" borderId="2" xfId="16" applyNumberFormat="1" applyFont="1" applyFill="1" applyBorder="1" applyAlignment="1">
      <alignment horizontal="right" vertical="center"/>
    </xf>
    <xf numFmtId="0" fontId="0" fillId="3" borderId="2" xfId="0" applyFont="1" applyFill="1" applyBorder="1" applyAlignment="1" quotePrefix="1">
      <alignment horizontal="distributed" vertical="center"/>
    </xf>
    <xf numFmtId="41" fontId="0" fillId="3" borderId="6" xfId="16" applyNumberFormat="1" applyFont="1" applyFill="1" applyBorder="1" applyAlignment="1">
      <alignment horizontal="right" vertical="center"/>
    </xf>
    <xf numFmtId="190" fontId="0" fillId="3" borderId="6" xfId="16" applyNumberFormat="1" applyFont="1" applyFill="1" applyBorder="1" applyAlignment="1">
      <alignment horizontal="right" vertical="center"/>
    </xf>
    <xf numFmtId="41" fontId="0" fillId="0" borderId="2" xfId="16" applyNumberFormat="1" applyFont="1" applyBorder="1" applyAlignment="1">
      <alignment horizontal="right" vertical="center" shrinkToFit="1"/>
    </xf>
    <xf numFmtId="190" fontId="0" fillId="0" borderId="2" xfId="16" applyNumberFormat="1" applyFont="1" applyBorder="1" applyAlignment="1">
      <alignment horizontal="right" vertical="center" shrinkToFit="1"/>
    </xf>
    <xf numFmtId="41" fontId="0" fillId="0" borderId="2" xfId="16" applyNumberFormat="1" applyFont="1" applyBorder="1" applyAlignment="1">
      <alignment vertical="center"/>
    </xf>
    <xf numFmtId="191" fontId="0" fillId="0" borderId="2" xfId="0" applyNumberFormat="1" applyFont="1" applyBorder="1" applyAlignment="1">
      <alignment vertical="center"/>
    </xf>
    <xf numFmtId="0" fontId="9" fillId="0" borderId="0" xfId="0" applyFont="1" applyAlignment="1">
      <alignment/>
    </xf>
    <xf numFmtId="41" fontId="3" fillId="0" borderId="2" xfId="16" applyNumberFormat="1" applyFont="1" applyBorder="1" applyAlignment="1" applyProtection="1">
      <alignment horizontal="right" vertical="center"/>
      <protection locked="0"/>
    </xf>
    <xf numFmtId="0" fontId="3" fillId="2" borderId="4" xfId="0" applyFont="1" applyFill="1" applyBorder="1" applyAlignment="1">
      <alignment horizontal="center" vertical="center"/>
    </xf>
    <xf numFmtId="0" fontId="3" fillId="2" borderId="2" xfId="0" applyFont="1" applyFill="1" applyBorder="1" applyAlignment="1" quotePrefix="1">
      <alignment horizontal="center" vertical="center"/>
    </xf>
    <xf numFmtId="0" fontId="3" fillId="2" borderId="7" xfId="0" applyFont="1" applyFill="1" applyBorder="1" applyAlignment="1" quotePrefix="1">
      <alignment horizontal="distributed" vertical="center" wrapText="1"/>
    </xf>
    <xf numFmtId="0" fontId="3" fillId="2" borderId="6" xfId="0" applyFont="1" applyFill="1" applyBorder="1" applyAlignment="1">
      <alignment horizontal="distributed" vertical="center" wrapText="1"/>
    </xf>
    <xf numFmtId="0" fontId="3" fillId="2" borderId="8" xfId="0" applyFont="1" applyFill="1" applyBorder="1" applyAlignment="1" quotePrefix="1">
      <alignment horizontal="distributed" vertical="center" wrapText="1"/>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NumberFormat="1" applyFont="1" applyFill="1" applyBorder="1" applyAlignment="1" quotePrefix="1">
      <alignment horizontal="distributed" vertical="center"/>
    </xf>
    <xf numFmtId="0" fontId="3" fillId="2" borderId="6" xfId="0" applyNumberFormat="1" applyFont="1" applyFill="1" applyBorder="1" applyAlignment="1">
      <alignment horizontal="distributed" vertical="center"/>
    </xf>
    <xf numFmtId="0" fontId="3" fillId="0" borderId="0" xfId="0" applyFont="1" applyAlignment="1">
      <alignment/>
    </xf>
    <xf numFmtId="0" fontId="3" fillId="2" borderId="2" xfId="0" applyFont="1" applyFill="1" applyBorder="1" applyAlignment="1">
      <alignment horizontal="center" vertical="center"/>
    </xf>
    <xf numFmtId="0" fontId="3" fillId="2" borderId="10" xfId="0" applyFont="1" applyFill="1" applyBorder="1" applyAlignment="1">
      <alignment horizontal="distributed" vertical="center" wrapText="1"/>
    </xf>
    <xf numFmtId="0" fontId="3" fillId="2" borderId="9" xfId="0" applyFont="1" applyFill="1" applyBorder="1" applyAlignment="1" quotePrefix="1">
      <alignment horizontal="center" vertical="center"/>
    </xf>
    <xf numFmtId="0" fontId="3" fillId="2" borderId="2" xfId="0" applyFont="1" applyFill="1" applyBorder="1" applyAlignment="1" quotePrefix="1">
      <alignment horizontal="distributed" vertical="center"/>
    </xf>
    <xf numFmtId="0" fontId="3" fillId="2" borderId="2" xfId="0" applyFont="1" applyFill="1" applyBorder="1" applyAlignment="1">
      <alignment horizontal="distributed" vertical="center"/>
    </xf>
    <xf numFmtId="0" fontId="0" fillId="0" borderId="6" xfId="0" applyBorder="1" applyAlignment="1">
      <alignment horizontal="distributed" vertical="center"/>
    </xf>
    <xf numFmtId="41" fontId="3" fillId="0" borderId="7" xfId="16" applyNumberFormat="1" applyFont="1" applyFill="1" applyBorder="1" applyAlignment="1">
      <alignment horizontal="center" vertical="center" shrinkToFit="1"/>
    </xf>
    <xf numFmtId="41" fontId="3" fillId="0" borderId="6" xfId="16" applyNumberFormat="1" applyFont="1" applyFill="1" applyBorder="1" applyAlignment="1">
      <alignment horizontal="center" vertical="center" shrinkToFit="1"/>
    </xf>
    <xf numFmtId="0" fontId="3" fillId="2" borderId="2" xfId="0" applyFont="1" applyFill="1" applyBorder="1" applyAlignment="1">
      <alignment horizontal="center" vertical="center" wrapText="1"/>
    </xf>
    <xf numFmtId="43" fontId="3" fillId="3" borderId="7" xfId="16" applyNumberFormat="1" applyFont="1" applyFill="1" applyBorder="1" applyAlignment="1">
      <alignment horizontal="center" vertical="center" shrinkToFit="1"/>
    </xf>
    <xf numFmtId="43" fontId="3" fillId="3" borderId="6" xfId="16" applyNumberFormat="1" applyFont="1" applyFill="1" applyBorder="1" applyAlignment="1">
      <alignment horizontal="center" vertical="center" shrinkToFit="1"/>
    </xf>
    <xf numFmtId="0" fontId="3" fillId="3" borderId="7" xfId="0" applyFont="1" applyFill="1" applyBorder="1" applyAlignment="1" quotePrefix="1">
      <alignment horizontal="center" vertical="center" wrapText="1"/>
    </xf>
    <xf numFmtId="0" fontId="3" fillId="3" borderId="6"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3" xfId="0" applyFont="1" applyFill="1" applyBorder="1" applyAlignment="1" quotePrefix="1">
      <alignment horizontal="distributed" vertical="center"/>
    </xf>
    <xf numFmtId="0" fontId="3" fillId="2" borderId="4" xfId="0" applyFont="1" applyFill="1" applyBorder="1" applyAlignment="1">
      <alignment horizontal="distributed" vertical="center"/>
    </xf>
    <xf numFmtId="0" fontId="3" fillId="2" borderId="2" xfId="0" applyFont="1" applyFill="1" applyBorder="1" applyAlignment="1" quotePrefix="1">
      <alignment horizontal="center" vertical="center" wrapText="1"/>
    </xf>
    <xf numFmtId="0" fontId="3" fillId="2" borderId="7" xfId="0" applyFont="1" applyFill="1" applyBorder="1" applyAlignment="1">
      <alignment horizontal="distributed"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quotePrefix="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left" vertical="center" indent="2"/>
    </xf>
    <xf numFmtId="0" fontId="3" fillId="2" borderId="13" xfId="0" applyFont="1" applyFill="1" applyBorder="1" applyAlignment="1">
      <alignment horizontal="left" vertical="center" indent="2"/>
    </xf>
    <xf numFmtId="0" fontId="3" fillId="2" borderId="10" xfId="0" applyFont="1" applyFill="1" applyBorder="1" applyAlignment="1">
      <alignment horizontal="left" vertical="center" indent="2"/>
    </xf>
    <xf numFmtId="0" fontId="3" fillId="2" borderId="14" xfId="0" applyFont="1" applyFill="1" applyBorder="1" applyAlignment="1">
      <alignment horizontal="left" vertical="center" indent="2"/>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3" fillId="2" borderId="2" xfId="0" applyFont="1" applyFill="1" applyBorder="1" applyAlignment="1">
      <alignment vertical="center"/>
    </xf>
    <xf numFmtId="0" fontId="3" fillId="2" borderId="2" xfId="0" applyFont="1" applyFill="1" applyBorder="1" applyAlignment="1" quotePrefix="1">
      <alignment horizontal="left" vertical="center"/>
    </xf>
    <xf numFmtId="0" fontId="3" fillId="2" borderId="3"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3" xfId="0" applyFont="1" applyFill="1" applyBorder="1" applyAlignment="1">
      <alignment horizontal="left" vertical="center" indent="2"/>
    </xf>
    <xf numFmtId="0" fontId="3" fillId="2" borderId="4" xfId="0" applyFont="1" applyFill="1" applyBorder="1" applyAlignment="1">
      <alignment horizontal="left" vertical="center" indent="2"/>
    </xf>
    <xf numFmtId="0" fontId="3" fillId="2" borderId="2" xfId="0" applyFont="1" applyFill="1" applyBorder="1" applyAlignment="1">
      <alignment horizontal="left" vertical="center" indent="3"/>
    </xf>
    <xf numFmtId="0" fontId="3" fillId="2" borderId="2" xfId="0" applyFont="1" applyFill="1" applyBorder="1" applyAlignment="1">
      <alignment horizontal="left" vertical="center" indent="1"/>
    </xf>
    <xf numFmtId="0" fontId="3" fillId="2" borderId="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6"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2</xdr:col>
      <xdr:colOff>0</xdr:colOff>
      <xdr:row>6</xdr:row>
      <xdr:rowOff>9525</xdr:rowOff>
    </xdr:to>
    <xdr:sp>
      <xdr:nvSpPr>
        <xdr:cNvPr id="1" name="Line 2"/>
        <xdr:cNvSpPr>
          <a:spLocks/>
        </xdr:cNvSpPr>
      </xdr:nvSpPr>
      <xdr:spPr>
        <a:xfrm>
          <a:off x="19050" y="514350"/>
          <a:ext cx="1552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45"/>
  <sheetViews>
    <sheetView tabSelected="1" zoomScale="75" zoomScaleNormal="75" workbookViewId="0" topLeftCell="A1">
      <pane xSplit="1" ySplit="4" topLeftCell="B5" activePane="bottomRight" state="frozen"/>
      <selection pane="topLeft" activeCell="A1" sqref="A1"/>
      <selection pane="topRight" activeCell="B1" sqref="B1"/>
      <selection pane="bottomLeft" activeCell="A5" sqref="A5"/>
      <selection pane="bottomRight" activeCell="M28" sqref="M28"/>
    </sheetView>
  </sheetViews>
  <sheetFormatPr defaultColWidth="9.00390625" defaultRowHeight="13.5"/>
  <cols>
    <col min="1" max="1" width="26.625" style="42" customWidth="1"/>
    <col min="2" max="13" width="17.75390625" style="2" customWidth="1"/>
    <col min="14" max="16384" width="9.00390625" style="2" customWidth="1"/>
  </cols>
  <sheetData>
    <row r="1" spans="1:13" ht="21" customHeight="1">
      <c r="A1" s="40" t="s">
        <v>156</v>
      </c>
      <c r="K1" s="14"/>
      <c r="L1" s="14"/>
      <c r="M1" s="14"/>
    </row>
    <row r="2" spans="2:13" ht="21" customHeight="1">
      <c r="B2" s="41"/>
      <c r="C2" s="41"/>
      <c r="D2" s="41"/>
      <c r="E2" s="41"/>
      <c r="F2" s="41"/>
      <c r="G2" s="41"/>
      <c r="H2" s="41"/>
      <c r="I2" s="41"/>
      <c r="J2" s="41"/>
      <c r="K2" s="27" t="s">
        <v>20</v>
      </c>
      <c r="L2" s="27"/>
      <c r="M2" s="27"/>
    </row>
    <row r="3" spans="1:13" ht="22.5" customHeight="1">
      <c r="A3" s="95" t="s">
        <v>23</v>
      </c>
      <c r="B3" s="92" t="s">
        <v>19</v>
      </c>
      <c r="C3" s="93"/>
      <c r="D3" s="94"/>
      <c r="E3" s="92" t="s">
        <v>145</v>
      </c>
      <c r="F3" s="93"/>
      <c r="G3" s="94"/>
      <c r="H3" s="92" t="s">
        <v>168</v>
      </c>
      <c r="I3" s="93"/>
      <c r="J3" s="94"/>
      <c r="K3" s="92" t="s">
        <v>174</v>
      </c>
      <c r="L3" s="93"/>
      <c r="M3" s="94"/>
    </row>
    <row r="4" spans="1:13" ht="22.5" customHeight="1">
      <c r="A4" s="96"/>
      <c r="B4" s="5" t="s">
        <v>22</v>
      </c>
      <c r="C4" s="5" t="s">
        <v>3</v>
      </c>
      <c r="D4" s="21" t="s">
        <v>38</v>
      </c>
      <c r="E4" s="5" t="s">
        <v>22</v>
      </c>
      <c r="F4" s="5" t="s">
        <v>3</v>
      </c>
      <c r="G4" s="21" t="s">
        <v>38</v>
      </c>
      <c r="H4" s="5" t="s">
        <v>22</v>
      </c>
      <c r="I4" s="5" t="s">
        <v>3</v>
      </c>
      <c r="J4" s="21" t="s">
        <v>38</v>
      </c>
      <c r="K4" s="5" t="s">
        <v>22</v>
      </c>
      <c r="L4" s="5" t="s">
        <v>3</v>
      </c>
      <c r="M4" s="21" t="s">
        <v>38</v>
      </c>
    </row>
    <row r="5" spans="1:13" s="68" customFormat="1" ht="22.5" customHeight="1">
      <c r="A5" s="67" t="s">
        <v>37</v>
      </c>
      <c r="B5" s="66">
        <v>76114782000</v>
      </c>
      <c r="C5" s="66">
        <v>87106591155</v>
      </c>
      <c r="D5" s="66">
        <v>82292165383</v>
      </c>
      <c r="E5" s="66">
        <v>81230868000</v>
      </c>
      <c r="F5" s="66">
        <f aca="true" t="shared" si="0" ref="F5:M5">SUM(F6:F28)</f>
        <v>90276745200</v>
      </c>
      <c r="G5" s="66">
        <f t="shared" si="0"/>
        <v>87264724922</v>
      </c>
      <c r="H5" s="66">
        <f t="shared" si="0"/>
        <v>85375726000</v>
      </c>
      <c r="I5" s="66">
        <f t="shared" si="0"/>
        <v>91761882815</v>
      </c>
      <c r="J5" s="66">
        <f t="shared" si="0"/>
        <v>87586585573</v>
      </c>
      <c r="K5" s="66">
        <f t="shared" si="0"/>
        <v>80255571000</v>
      </c>
      <c r="L5" s="66">
        <f t="shared" si="0"/>
        <v>85516197961</v>
      </c>
      <c r="M5" s="66">
        <f t="shared" si="0"/>
        <v>82591731523</v>
      </c>
    </row>
    <row r="6" spans="1:13" ht="22.5" customHeight="1">
      <c r="A6" s="43" t="s">
        <v>24</v>
      </c>
      <c r="B6" s="30">
        <v>36819042000</v>
      </c>
      <c r="C6" s="30">
        <v>36819042000</v>
      </c>
      <c r="D6" s="30">
        <v>36571761239</v>
      </c>
      <c r="E6" s="30">
        <v>36709567000</v>
      </c>
      <c r="F6" s="30">
        <v>36882480000</v>
      </c>
      <c r="G6" s="30">
        <v>36779087993</v>
      </c>
      <c r="H6" s="30">
        <v>38436099000</v>
      </c>
      <c r="I6" s="30">
        <v>38436099000</v>
      </c>
      <c r="J6" s="30">
        <v>38270797729</v>
      </c>
      <c r="K6" s="30">
        <v>39255927000</v>
      </c>
      <c r="L6" s="30">
        <v>39255927000</v>
      </c>
      <c r="M6" s="30">
        <v>39757755846</v>
      </c>
    </row>
    <row r="7" spans="1:13" ht="22.5" customHeight="1">
      <c r="A7" s="43" t="s">
        <v>25</v>
      </c>
      <c r="B7" s="30">
        <v>919690000</v>
      </c>
      <c r="C7" s="30">
        <v>919690000</v>
      </c>
      <c r="D7" s="30">
        <v>845252000</v>
      </c>
      <c r="E7" s="30">
        <v>1319860000</v>
      </c>
      <c r="F7" s="30">
        <v>1362898000</v>
      </c>
      <c r="G7" s="30">
        <v>1360856000</v>
      </c>
      <c r="H7" s="30">
        <v>1975404000</v>
      </c>
      <c r="I7" s="30">
        <v>1975404000</v>
      </c>
      <c r="J7" s="30">
        <v>1921277000</v>
      </c>
      <c r="K7" s="30">
        <v>2736118000</v>
      </c>
      <c r="L7" s="30">
        <v>2736118000</v>
      </c>
      <c r="M7" s="30">
        <v>2655102628</v>
      </c>
    </row>
    <row r="8" spans="1:13" ht="22.5" customHeight="1">
      <c r="A8" s="43" t="s">
        <v>26</v>
      </c>
      <c r="B8" s="30">
        <v>304989000</v>
      </c>
      <c r="C8" s="30">
        <v>304989000</v>
      </c>
      <c r="D8" s="30">
        <v>312931000</v>
      </c>
      <c r="E8" s="30">
        <v>305676000</v>
      </c>
      <c r="F8" s="30">
        <v>308292000</v>
      </c>
      <c r="G8" s="30">
        <v>308854000</v>
      </c>
      <c r="H8" s="30">
        <v>190284000</v>
      </c>
      <c r="I8" s="30">
        <v>190284000</v>
      </c>
      <c r="J8" s="30">
        <v>196125000</v>
      </c>
      <c r="K8" s="30">
        <v>113959000</v>
      </c>
      <c r="L8" s="30">
        <v>113959000</v>
      </c>
      <c r="M8" s="30">
        <v>128590000</v>
      </c>
    </row>
    <row r="9" spans="1:13" ht="22.5" customHeight="1">
      <c r="A9" s="43" t="s">
        <v>129</v>
      </c>
      <c r="B9" s="32">
        <v>0</v>
      </c>
      <c r="C9" s="32">
        <v>0</v>
      </c>
      <c r="D9" s="32">
        <v>0</v>
      </c>
      <c r="E9" s="30">
        <v>42454000</v>
      </c>
      <c r="F9" s="32">
        <v>43123000</v>
      </c>
      <c r="G9" s="32">
        <v>51280000</v>
      </c>
      <c r="H9" s="30">
        <v>51373000</v>
      </c>
      <c r="I9" s="32">
        <v>51373000</v>
      </c>
      <c r="J9" s="32">
        <v>94662000</v>
      </c>
      <c r="K9" s="30">
        <v>86871000</v>
      </c>
      <c r="L9" s="30">
        <v>86871000</v>
      </c>
      <c r="M9" s="30">
        <v>155116000</v>
      </c>
    </row>
    <row r="10" spans="1:13" ht="22.5" customHeight="1">
      <c r="A10" s="43" t="s">
        <v>130</v>
      </c>
      <c r="B10" s="32">
        <v>0</v>
      </c>
      <c r="C10" s="32">
        <v>0</v>
      </c>
      <c r="D10" s="32">
        <v>0</v>
      </c>
      <c r="E10" s="30">
        <v>6128000</v>
      </c>
      <c r="F10" s="32">
        <v>6513000</v>
      </c>
      <c r="G10" s="32">
        <v>53315000</v>
      </c>
      <c r="H10" s="30">
        <v>6287000</v>
      </c>
      <c r="I10" s="32">
        <v>6287000</v>
      </c>
      <c r="J10" s="32">
        <v>138244000</v>
      </c>
      <c r="K10" s="30">
        <v>64184000</v>
      </c>
      <c r="L10" s="30">
        <v>64184000</v>
      </c>
      <c r="M10" s="30">
        <v>104353000</v>
      </c>
    </row>
    <row r="11" spans="1:13" ht="22.5" customHeight="1">
      <c r="A11" s="43" t="s">
        <v>27</v>
      </c>
      <c r="B11" s="30">
        <v>2713000000</v>
      </c>
      <c r="C11" s="30">
        <v>2713000000</v>
      </c>
      <c r="D11" s="30">
        <v>2621888000</v>
      </c>
      <c r="E11" s="30">
        <v>2703000000</v>
      </c>
      <c r="F11" s="30">
        <v>2958750000</v>
      </c>
      <c r="G11" s="30">
        <v>2951177000</v>
      </c>
      <c r="H11" s="30">
        <v>2987000000</v>
      </c>
      <c r="I11" s="30">
        <v>2817000000</v>
      </c>
      <c r="J11" s="30">
        <v>2837444000</v>
      </c>
      <c r="K11" s="30">
        <v>2967698000</v>
      </c>
      <c r="L11" s="30">
        <v>2967698000</v>
      </c>
      <c r="M11" s="30">
        <v>2999405000</v>
      </c>
    </row>
    <row r="12" spans="1:13" ht="22.5" customHeight="1">
      <c r="A12" s="43" t="s">
        <v>28</v>
      </c>
      <c r="B12" s="30">
        <v>39624000</v>
      </c>
      <c r="C12" s="30">
        <v>39624000</v>
      </c>
      <c r="D12" s="30">
        <v>51978495</v>
      </c>
      <c r="E12" s="30">
        <v>49800000</v>
      </c>
      <c r="F12" s="30">
        <v>64990000</v>
      </c>
      <c r="G12" s="30">
        <v>61922590</v>
      </c>
      <c r="H12" s="30">
        <v>102800000</v>
      </c>
      <c r="I12" s="30">
        <v>102800000</v>
      </c>
      <c r="J12" s="30">
        <v>102733950</v>
      </c>
      <c r="K12" s="30">
        <v>116119000</v>
      </c>
      <c r="L12" s="30">
        <v>116119000</v>
      </c>
      <c r="M12" s="30">
        <v>102461524</v>
      </c>
    </row>
    <row r="13" spans="1:13" ht="22.5" customHeight="1">
      <c r="A13" s="43" t="s">
        <v>29</v>
      </c>
      <c r="B13" s="32">
        <v>0</v>
      </c>
      <c r="C13" s="32">
        <v>0</v>
      </c>
      <c r="D13" s="32">
        <v>0</v>
      </c>
      <c r="E13" s="32">
        <v>0</v>
      </c>
      <c r="F13" s="32">
        <v>0</v>
      </c>
      <c r="G13" s="32">
        <v>0</v>
      </c>
      <c r="H13" s="32">
        <v>0</v>
      </c>
      <c r="I13" s="32">
        <v>0</v>
      </c>
      <c r="J13" s="32">
        <v>0</v>
      </c>
      <c r="K13" s="32">
        <v>0</v>
      </c>
      <c r="L13" s="30">
        <v>0</v>
      </c>
      <c r="M13" s="30">
        <v>0</v>
      </c>
    </row>
    <row r="14" spans="1:13" ht="22.5" customHeight="1">
      <c r="A14" s="43" t="s">
        <v>30</v>
      </c>
      <c r="B14" s="30">
        <v>384387000</v>
      </c>
      <c r="C14" s="30">
        <v>384387000</v>
      </c>
      <c r="D14" s="30">
        <v>399367000</v>
      </c>
      <c r="E14" s="32">
        <v>386308000</v>
      </c>
      <c r="F14" s="30">
        <v>401910000</v>
      </c>
      <c r="G14" s="30">
        <v>413755000</v>
      </c>
      <c r="H14" s="32">
        <v>443217000</v>
      </c>
      <c r="I14" s="30">
        <v>443217000</v>
      </c>
      <c r="J14" s="30">
        <v>429790000</v>
      </c>
      <c r="K14" s="32">
        <v>462112000</v>
      </c>
      <c r="L14" s="30">
        <v>462112000</v>
      </c>
      <c r="M14" s="30">
        <v>430013000</v>
      </c>
    </row>
    <row r="15" spans="1:13" ht="22.5" customHeight="1">
      <c r="A15" s="45" t="s">
        <v>111</v>
      </c>
      <c r="B15" s="30">
        <v>0</v>
      </c>
      <c r="C15" s="30">
        <v>1237000</v>
      </c>
      <c r="D15" s="30">
        <v>1237000</v>
      </c>
      <c r="E15" s="30">
        <v>1000000</v>
      </c>
      <c r="F15" s="30">
        <v>1000000</v>
      </c>
      <c r="G15" s="30">
        <v>1249000</v>
      </c>
      <c r="H15" s="30">
        <v>1200000</v>
      </c>
      <c r="I15" s="30">
        <v>1200000</v>
      </c>
      <c r="J15" s="30">
        <v>1270000</v>
      </c>
      <c r="K15" s="30">
        <v>1270000</v>
      </c>
      <c r="L15" s="30">
        <v>1270000</v>
      </c>
      <c r="M15" s="30">
        <v>1148000</v>
      </c>
    </row>
    <row r="16" spans="1:13" ht="22.5" customHeight="1">
      <c r="A16" s="43" t="s">
        <v>31</v>
      </c>
      <c r="B16" s="30">
        <v>1421000000</v>
      </c>
      <c r="C16" s="30">
        <v>1421000000</v>
      </c>
      <c r="D16" s="30">
        <v>1420561000</v>
      </c>
      <c r="E16" s="30">
        <v>1338000000</v>
      </c>
      <c r="F16" s="30">
        <v>1338000000</v>
      </c>
      <c r="G16" s="30">
        <v>1360351000</v>
      </c>
      <c r="H16" s="30">
        <v>1418000000</v>
      </c>
      <c r="I16" s="30">
        <v>1418000000</v>
      </c>
      <c r="J16" s="30">
        <v>1454124000</v>
      </c>
      <c r="K16" s="30">
        <v>1137637000</v>
      </c>
      <c r="L16" s="30">
        <v>1137637000</v>
      </c>
      <c r="M16" s="30">
        <v>1153846000</v>
      </c>
    </row>
    <row r="17" spans="1:13" ht="22.5" customHeight="1">
      <c r="A17" s="43" t="s">
        <v>32</v>
      </c>
      <c r="B17" s="30">
        <v>4559000000</v>
      </c>
      <c r="C17" s="30">
        <v>5642437000</v>
      </c>
      <c r="D17" s="30">
        <v>5741530000</v>
      </c>
      <c r="E17" s="30">
        <v>5053000000</v>
      </c>
      <c r="F17" s="30">
        <v>4930899000</v>
      </c>
      <c r="G17" s="30">
        <v>5088079000</v>
      </c>
      <c r="H17" s="30">
        <v>6384000000</v>
      </c>
      <c r="I17" s="30">
        <v>6240132000</v>
      </c>
      <c r="J17" s="30">
        <v>6477258000</v>
      </c>
      <c r="K17" s="30">
        <v>5999000000</v>
      </c>
      <c r="L17" s="30">
        <v>5999000000</v>
      </c>
      <c r="M17" s="30">
        <v>5756203000</v>
      </c>
    </row>
    <row r="18" spans="1:13" ht="22.5" customHeight="1">
      <c r="A18" s="43" t="s">
        <v>33</v>
      </c>
      <c r="B18" s="30">
        <v>77000000</v>
      </c>
      <c r="C18" s="30">
        <v>77000000</v>
      </c>
      <c r="D18" s="30">
        <v>68980000</v>
      </c>
      <c r="E18" s="30">
        <v>77000000</v>
      </c>
      <c r="F18" s="30">
        <v>77729000</v>
      </c>
      <c r="G18" s="30">
        <v>65955000</v>
      </c>
      <c r="H18" s="30">
        <v>78800000</v>
      </c>
      <c r="I18" s="30">
        <v>78800000</v>
      </c>
      <c r="J18" s="30">
        <v>67824000</v>
      </c>
      <c r="K18" s="30">
        <v>78800000</v>
      </c>
      <c r="L18" s="30">
        <v>78800000</v>
      </c>
      <c r="M18" s="30">
        <v>73729000</v>
      </c>
    </row>
    <row r="19" spans="1:13" ht="22.5" customHeight="1">
      <c r="A19" s="43" t="s">
        <v>34</v>
      </c>
      <c r="B19" s="30">
        <v>1866217000</v>
      </c>
      <c r="C19" s="30">
        <v>1874260000</v>
      </c>
      <c r="D19" s="30">
        <v>1753273514</v>
      </c>
      <c r="E19" s="30">
        <v>1969268000</v>
      </c>
      <c r="F19" s="30">
        <v>1982989000</v>
      </c>
      <c r="G19" s="30">
        <v>1860301395</v>
      </c>
      <c r="H19" s="30">
        <v>2046927000</v>
      </c>
      <c r="I19" s="30">
        <v>2062751000</v>
      </c>
      <c r="J19" s="30">
        <v>1980313072</v>
      </c>
      <c r="K19" s="30">
        <v>2247057000</v>
      </c>
      <c r="L19" s="30">
        <v>2252571000</v>
      </c>
      <c r="M19" s="30">
        <v>2070175707</v>
      </c>
    </row>
    <row r="20" spans="1:13" ht="22.5" customHeight="1">
      <c r="A20" s="43" t="s">
        <v>35</v>
      </c>
      <c r="B20" s="30">
        <v>2754276000</v>
      </c>
      <c r="C20" s="30">
        <v>2754276000</v>
      </c>
      <c r="D20" s="30">
        <v>2501740627</v>
      </c>
      <c r="E20" s="30">
        <v>2730673000</v>
      </c>
      <c r="F20" s="30">
        <v>2734360000</v>
      </c>
      <c r="G20" s="30">
        <v>2468426292</v>
      </c>
      <c r="H20" s="30">
        <v>2799169000</v>
      </c>
      <c r="I20" s="30">
        <v>2862046000</v>
      </c>
      <c r="J20" s="30">
        <v>2587138781</v>
      </c>
      <c r="K20" s="30">
        <v>3112525000</v>
      </c>
      <c r="L20" s="30">
        <v>3243025000</v>
      </c>
      <c r="M20" s="30">
        <v>2920276432</v>
      </c>
    </row>
    <row r="21" spans="1:13" ht="22.5" customHeight="1">
      <c r="A21" s="43" t="s">
        <v>36</v>
      </c>
      <c r="B21" s="30">
        <v>8748270000</v>
      </c>
      <c r="C21" s="30">
        <v>11916272000</v>
      </c>
      <c r="D21" s="30">
        <v>9926201558</v>
      </c>
      <c r="E21" s="30">
        <v>9037421000</v>
      </c>
      <c r="F21" s="30">
        <v>11147517000</v>
      </c>
      <c r="G21" s="30">
        <v>9828608472</v>
      </c>
      <c r="H21" s="30">
        <v>10807042000</v>
      </c>
      <c r="I21" s="30">
        <v>13165976000</v>
      </c>
      <c r="J21" s="30">
        <v>11955644874</v>
      </c>
      <c r="K21" s="30">
        <v>8469494000</v>
      </c>
      <c r="L21" s="30">
        <v>9785709000</v>
      </c>
      <c r="M21" s="30">
        <v>8502153862</v>
      </c>
    </row>
    <row r="22" spans="1:13" ht="22.5" customHeight="1">
      <c r="A22" s="46" t="s">
        <v>113</v>
      </c>
      <c r="B22" s="30">
        <v>3254100000</v>
      </c>
      <c r="C22" s="30">
        <v>3472083000</v>
      </c>
      <c r="D22" s="30">
        <v>3089065635</v>
      </c>
      <c r="E22" s="30">
        <v>3103768000</v>
      </c>
      <c r="F22" s="30">
        <v>3693228000</v>
      </c>
      <c r="G22" s="30">
        <v>3428098220</v>
      </c>
      <c r="H22" s="30">
        <v>4104509000</v>
      </c>
      <c r="I22" s="30">
        <v>4347864000</v>
      </c>
      <c r="J22" s="30">
        <v>3955721401</v>
      </c>
      <c r="K22" s="30">
        <v>3896790000</v>
      </c>
      <c r="L22" s="30">
        <v>3937456000</v>
      </c>
      <c r="M22" s="30">
        <v>3735916406</v>
      </c>
    </row>
    <row r="23" spans="1:13" ht="22.5" customHeight="1">
      <c r="A23" s="46" t="s">
        <v>114</v>
      </c>
      <c r="B23" s="30">
        <v>143603000</v>
      </c>
      <c r="C23" s="30">
        <v>175265000</v>
      </c>
      <c r="D23" s="30">
        <v>56348969</v>
      </c>
      <c r="E23" s="30">
        <v>157424000</v>
      </c>
      <c r="F23" s="30">
        <v>277179000</v>
      </c>
      <c r="G23" s="30">
        <v>307831928</v>
      </c>
      <c r="H23" s="30">
        <v>272284000</v>
      </c>
      <c r="I23" s="30">
        <v>161860000</v>
      </c>
      <c r="J23" s="30">
        <v>105182984</v>
      </c>
      <c r="K23" s="30">
        <v>325442000</v>
      </c>
      <c r="L23" s="30">
        <v>236317000</v>
      </c>
      <c r="M23" s="30">
        <v>67721000</v>
      </c>
    </row>
    <row r="24" spans="1:13" ht="22.5" customHeight="1">
      <c r="A24" s="46" t="s">
        <v>115</v>
      </c>
      <c r="B24" s="30">
        <v>1000</v>
      </c>
      <c r="C24" s="30">
        <v>1497000</v>
      </c>
      <c r="D24" s="30">
        <v>1495660</v>
      </c>
      <c r="E24" s="30">
        <v>1000</v>
      </c>
      <c r="F24" s="30">
        <v>1035000</v>
      </c>
      <c r="G24" s="30">
        <v>1034127</v>
      </c>
      <c r="H24" s="30">
        <v>1000</v>
      </c>
      <c r="I24" s="30">
        <v>4588000</v>
      </c>
      <c r="J24" s="30">
        <v>4748718</v>
      </c>
      <c r="K24" s="30">
        <v>1000</v>
      </c>
      <c r="L24" s="30">
        <v>1246000</v>
      </c>
      <c r="M24" s="30">
        <v>1243578</v>
      </c>
    </row>
    <row r="25" spans="1:13" ht="22.5" customHeight="1">
      <c r="A25" s="46" t="s">
        <v>116</v>
      </c>
      <c r="B25" s="30">
        <v>2010071000</v>
      </c>
      <c r="C25" s="30">
        <v>2678292000</v>
      </c>
      <c r="D25" s="30">
        <v>2597453178</v>
      </c>
      <c r="E25" s="30">
        <v>1607604000</v>
      </c>
      <c r="F25" s="30">
        <v>2840132000</v>
      </c>
      <c r="G25" s="30">
        <v>2784537928</v>
      </c>
      <c r="H25" s="30">
        <v>2050961000</v>
      </c>
      <c r="I25" s="30">
        <v>2786736000</v>
      </c>
      <c r="J25" s="30">
        <v>2785835938</v>
      </c>
      <c r="K25" s="30">
        <v>72728000</v>
      </c>
      <c r="L25" s="30">
        <v>190863000</v>
      </c>
      <c r="M25" s="30">
        <v>190852465</v>
      </c>
    </row>
    <row r="26" spans="1:13" ht="22.5" customHeight="1">
      <c r="A26" s="46" t="s">
        <v>117</v>
      </c>
      <c r="B26" s="30">
        <v>200000000</v>
      </c>
      <c r="C26" s="30">
        <v>2726336155</v>
      </c>
      <c r="D26" s="30">
        <v>2726337394</v>
      </c>
      <c r="E26" s="30">
        <v>200000000</v>
      </c>
      <c r="F26" s="30">
        <v>2716821200</v>
      </c>
      <c r="G26" s="30">
        <v>2716820900</v>
      </c>
      <c r="H26" s="30">
        <v>200000000</v>
      </c>
      <c r="I26" s="30">
        <v>2852925815</v>
      </c>
      <c r="J26" s="30">
        <v>2852926053</v>
      </c>
      <c r="K26" s="30">
        <v>200000000</v>
      </c>
      <c r="L26" s="30">
        <v>1931408961</v>
      </c>
      <c r="M26" s="30">
        <v>2100830345</v>
      </c>
    </row>
    <row r="27" spans="1:13" ht="22.5" customHeight="1">
      <c r="A27" s="46" t="s">
        <v>118</v>
      </c>
      <c r="B27" s="30">
        <v>1609012000</v>
      </c>
      <c r="C27" s="30">
        <v>1621504000</v>
      </c>
      <c r="D27" s="30">
        <v>1657663114</v>
      </c>
      <c r="E27" s="30">
        <v>1196716000</v>
      </c>
      <c r="F27" s="30">
        <v>1351500000</v>
      </c>
      <c r="G27" s="30">
        <v>1637684077</v>
      </c>
      <c r="H27" s="30">
        <v>1239969000</v>
      </c>
      <c r="I27" s="30">
        <v>1253140000</v>
      </c>
      <c r="J27" s="30">
        <v>1345924073</v>
      </c>
      <c r="K27" s="30">
        <v>1271439000</v>
      </c>
      <c r="L27" s="30">
        <v>1280907000</v>
      </c>
      <c r="M27" s="30">
        <v>1278438730</v>
      </c>
    </row>
    <row r="28" spans="1:13" ht="22.5" customHeight="1">
      <c r="A28" s="46" t="s">
        <v>112</v>
      </c>
      <c r="B28" s="30">
        <v>8291500000</v>
      </c>
      <c r="C28" s="30">
        <v>11564400000</v>
      </c>
      <c r="D28" s="30">
        <v>9947100000</v>
      </c>
      <c r="E28" s="30">
        <v>13236200000</v>
      </c>
      <c r="F28" s="30">
        <v>15155400000</v>
      </c>
      <c r="G28" s="30">
        <v>13735500000</v>
      </c>
      <c r="H28" s="30">
        <v>9780400000</v>
      </c>
      <c r="I28" s="30">
        <v>10503400000</v>
      </c>
      <c r="J28" s="30">
        <v>8021600000</v>
      </c>
      <c r="K28" s="30">
        <v>7640400000</v>
      </c>
      <c r="L28" s="30">
        <v>9637000000</v>
      </c>
      <c r="M28" s="30">
        <v>8406400000</v>
      </c>
    </row>
    <row r="29" spans="1:13" ht="22.5" customHeight="1">
      <c r="A29" s="54" t="s">
        <v>151</v>
      </c>
      <c r="B29" s="30"/>
      <c r="C29" s="30"/>
      <c r="D29" s="30"/>
      <c r="E29" s="62">
        <v>-5143000000</v>
      </c>
      <c r="F29" s="62">
        <v>-5643228000</v>
      </c>
      <c r="G29" s="62">
        <v>-4484968029</v>
      </c>
      <c r="H29" s="30">
        <v>0</v>
      </c>
      <c r="I29" s="30">
        <v>0</v>
      </c>
      <c r="J29" s="30">
        <v>0</v>
      </c>
      <c r="K29" s="30">
        <v>0</v>
      </c>
      <c r="L29" s="30"/>
      <c r="M29" s="30"/>
    </row>
    <row r="30" spans="1:13" s="71" customFormat="1" ht="22.5" customHeight="1">
      <c r="A30" s="69" t="s">
        <v>39</v>
      </c>
      <c r="B30" s="70">
        <v>76114782000</v>
      </c>
      <c r="C30" s="70">
        <v>87106591155</v>
      </c>
      <c r="D30" s="70">
        <v>79575344483</v>
      </c>
      <c r="E30" s="70">
        <v>81230868000</v>
      </c>
      <c r="F30" s="70">
        <f aca="true" t="shared" si="1" ref="F30:M30">SUM(F31:F43)</f>
        <v>90276745200</v>
      </c>
      <c r="G30" s="70">
        <f t="shared" si="1"/>
        <v>84411798869</v>
      </c>
      <c r="H30" s="70">
        <f t="shared" si="1"/>
        <v>85375726000</v>
      </c>
      <c r="I30" s="70">
        <f t="shared" si="1"/>
        <v>91761882815</v>
      </c>
      <c r="J30" s="70">
        <f t="shared" si="1"/>
        <v>85485755228</v>
      </c>
      <c r="K30" s="70">
        <f t="shared" si="1"/>
        <v>80255571000</v>
      </c>
      <c r="L30" s="70">
        <f t="shared" si="1"/>
        <v>85516197961</v>
      </c>
      <c r="M30" s="70">
        <f t="shared" si="1"/>
        <v>80433041379</v>
      </c>
    </row>
    <row r="31" spans="1:13" ht="22.5" customHeight="1">
      <c r="A31" s="46" t="s">
        <v>119</v>
      </c>
      <c r="B31" s="30">
        <v>587799000</v>
      </c>
      <c r="C31" s="30">
        <v>578593000</v>
      </c>
      <c r="D31" s="30">
        <v>553506393</v>
      </c>
      <c r="E31" s="30">
        <v>588967000</v>
      </c>
      <c r="F31" s="30">
        <v>592155000</v>
      </c>
      <c r="G31" s="30">
        <v>569307478</v>
      </c>
      <c r="H31" s="30">
        <v>592515000</v>
      </c>
      <c r="I31" s="30">
        <v>578614000</v>
      </c>
      <c r="J31" s="30">
        <v>551353483</v>
      </c>
      <c r="K31" s="30">
        <v>571598000</v>
      </c>
      <c r="L31" s="30">
        <v>575800000</v>
      </c>
      <c r="M31" s="30">
        <v>545913581</v>
      </c>
    </row>
    <row r="32" spans="1:13" ht="22.5" customHeight="1">
      <c r="A32" s="46" t="s">
        <v>120</v>
      </c>
      <c r="B32" s="30">
        <v>7294780000</v>
      </c>
      <c r="C32" s="30">
        <v>8835403296</v>
      </c>
      <c r="D32" s="30">
        <v>8544762617</v>
      </c>
      <c r="E32" s="30">
        <v>7125786000</v>
      </c>
      <c r="F32" s="30">
        <v>8427960816</v>
      </c>
      <c r="G32" s="30">
        <v>8216765767</v>
      </c>
      <c r="H32" s="30">
        <v>7508082000</v>
      </c>
      <c r="I32" s="30">
        <v>8897042660</v>
      </c>
      <c r="J32" s="30">
        <v>8468811264</v>
      </c>
      <c r="K32" s="30">
        <v>7920095000</v>
      </c>
      <c r="L32" s="30">
        <v>9024803450</v>
      </c>
      <c r="M32" s="30">
        <v>8489618057</v>
      </c>
    </row>
    <row r="33" spans="1:13" ht="22.5" customHeight="1">
      <c r="A33" s="46" t="s">
        <v>121</v>
      </c>
      <c r="B33" s="30">
        <v>18560110000</v>
      </c>
      <c r="C33" s="30">
        <v>18869142690</v>
      </c>
      <c r="D33" s="30">
        <v>18401075492</v>
      </c>
      <c r="E33" s="30">
        <v>19065758000</v>
      </c>
      <c r="F33" s="30">
        <v>20637604629</v>
      </c>
      <c r="G33" s="30">
        <v>20066799695</v>
      </c>
      <c r="H33" s="30">
        <v>22876302000</v>
      </c>
      <c r="I33" s="30">
        <v>23741963327</v>
      </c>
      <c r="J33" s="30">
        <v>22997792569</v>
      </c>
      <c r="K33" s="30">
        <v>23539199000</v>
      </c>
      <c r="L33" s="30">
        <v>23916569306</v>
      </c>
      <c r="M33" s="30">
        <v>23119607032</v>
      </c>
    </row>
    <row r="34" spans="1:13" ht="22.5" customHeight="1">
      <c r="A34" s="46" t="s">
        <v>122</v>
      </c>
      <c r="B34" s="30">
        <v>5324433000</v>
      </c>
      <c r="C34" s="30">
        <v>5475061000</v>
      </c>
      <c r="D34" s="30">
        <v>5250078087</v>
      </c>
      <c r="E34" s="30">
        <v>5253873000</v>
      </c>
      <c r="F34" s="30">
        <v>5447228000</v>
      </c>
      <c r="G34" s="30">
        <v>5288030106</v>
      </c>
      <c r="H34" s="30">
        <v>6342122000</v>
      </c>
      <c r="I34" s="30">
        <v>5929864899</v>
      </c>
      <c r="J34" s="30">
        <v>5760167439</v>
      </c>
      <c r="K34" s="30">
        <v>6034581000</v>
      </c>
      <c r="L34" s="30">
        <v>6185259332</v>
      </c>
      <c r="M34" s="30">
        <v>6011141773</v>
      </c>
    </row>
    <row r="35" spans="1:13" ht="22.5" customHeight="1">
      <c r="A35" s="46" t="s">
        <v>123</v>
      </c>
      <c r="B35" s="30">
        <v>83371000</v>
      </c>
      <c r="C35" s="30">
        <v>80416000</v>
      </c>
      <c r="D35" s="30">
        <v>78490695</v>
      </c>
      <c r="E35" s="30">
        <v>82272000</v>
      </c>
      <c r="F35" s="30">
        <v>83686000</v>
      </c>
      <c r="G35" s="30">
        <v>82718482</v>
      </c>
      <c r="H35" s="30">
        <v>81882000</v>
      </c>
      <c r="I35" s="30">
        <v>81158000</v>
      </c>
      <c r="J35" s="30">
        <v>79484285</v>
      </c>
      <c r="K35" s="30">
        <v>76236000</v>
      </c>
      <c r="L35" s="30">
        <v>71813000</v>
      </c>
      <c r="M35" s="30">
        <v>71422415</v>
      </c>
    </row>
    <row r="36" spans="1:13" ht="22.5" customHeight="1">
      <c r="A36" s="46" t="s">
        <v>40</v>
      </c>
      <c r="B36" s="30">
        <v>1737650000</v>
      </c>
      <c r="C36" s="30">
        <v>1796191000</v>
      </c>
      <c r="D36" s="30">
        <v>1716639032</v>
      </c>
      <c r="E36" s="30">
        <v>1789142000</v>
      </c>
      <c r="F36" s="30">
        <v>1917797506</v>
      </c>
      <c r="G36" s="30">
        <v>1794205070</v>
      </c>
      <c r="H36" s="30">
        <v>2034729000</v>
      </c>
      <c r="I36" s="30">
        <v>2082219500</v>
      </c>
      <c r="J36" s="30">
        <v>1954052825</v>
      </c>
      <c r="K36" s="30">
        <v>2130149000</v>
      </c>
      <c r="L36" s="30">
        <v>2121609000</v>
      </c>
      <c r="M36" s="30">
        <v>1922934541</v>
      </c>
    </row>
    <row r="37" spans="1:13" ht="22.5" customHeight="1">
      <c r="A37" s="46" t="s">
        <v>124</v>
      </c>
      <c r="B37" s="30">
        <v>1373292000</v>
      </c>
      <c r="C37" s="30">
        <v>1417293000</v>
      </c>
      <c r="D37" s="30">
        <v>1355471670</v>
      </c>
      <c r="E37" s="30">
        <v>1451132000</v>
      </c>
      <c r="F37" s="30">
        <v>1992551000</v>
      </c>
      <c r="G37" s="30">
        <v>1910848959</v>
      </c>
      <c r="H37" s="30">
        <v>1363731000</v>
      </c>
      <c r="I37" s="30">
        <v>1363658000</v>
      </c>
      <c r="J37" s="30">
        <v>1302354435</v>
      </c>
      <c r="K37" s="30">
        <v>1314885000</v>
      </c>
      <c r="L37" s="30">
        <v>1336948000</v>
      </c>
      <c r="M37" s="30">
        <v>1277781077</v>
      </c>
    </row>
    <row r="38" spans="1:13" ht="22.5" customHeight="1">
      <c r="A38" s="46" t="s">
        <v>125</v>
      </c>
      <c r="B38" s="30">
        <v>18693579000</v>
      </c>
      <c r="C38" s="30">
        <v>27122078000</v>
      </c>
      <c r="D38" s="30">
        <v>21385460794</v>
      </c>
      <c r="E38" s="30">
        <v>18416419000</v>
      </c>
      <c r="F38" s="30">
        <v>22790342000</v>
      </c>
      <c r="G38" s="30">
        <v>18796282155</v>
      </c>
      <c r="H38" s="30">
        <v>21246889000</v>
      </c>
      <c r="I38" s="30">
        <v>24563660000</v>
      </c>
      <c r="J38" s="30">
        <v>21149223107</v>
      </c>
      <c r="K38" s="30">
        <v>15719570000</v>
      </c>
      <c r="L38" s="30">
        <v>18304165500</v>
      </c>
      <c r="M38" s="30">
        <v>15906409715</v>
      </c>
    </row>
    <row r="39" spans="1:13" ht="22.5" customHeight="1">
      <c r="A39" s="46" t="s">
        <v>126</v>
      </c>
      <c r="B39" s="30">
        <v>2808097000</v>
      </c>
      <c r="C39" s="30">
        <v>2960996000</v>
      </c>
      <c r="D39" s="30">
        <v>2938958938</v>
      </c>
      <c r="E39" s="30">
        <v>2967390000</v>
      </c>
      <c r="F39" s="30">
        <v>3183304000</v>
      </c>
      <c r="G39" s="30">
        <v>3176723313</v>
      </c>
      <c r="H39" s="30">
        <v>3144928000</v>
      </c>
      <c r="I39" s="30">
        <v>3192499563</v>
      </c>
      <c r="J39" s="30">
        <v>3190385294</v>
      </c>
      <c r="K39" s="30">
        <v>3363348000</v>
      </c>
      <c r="L39" s="30">
        <v>3307669000</v>
      </c>
      <c r="M39" s="30">
        <v>3292743657</v>
      </c>
    </row>
    <row r="40" spans="1:13" ht="22.5" customHeight="1">
      <c r="A40" s="46" t="s">
        <v>127</v>
      </c>
      <c r="B40" s="30">
        <v>9020824000</v>
      </c>
      <c r="C40" s="30">
        <v>9014842655</v>
      </c>
      <c r="D40" s="30">
        <v>8672796769</v>
      </c>
      <c r="E40" s="30">
        <v>8591208000</v>
      </c>
      <c r="F40" s="30">
        <v>8955511441</v>
      </c>
      <c r="G40" s="30">
        <v>8428899864</v>
      </c>
      <c r="H40" s="30">
        <v>8481140000</v>
      </c>
      <c r="I40" s="30">
        <v>9646780915</v>
      </c>
      <c r="J40" s="30">
        <v>8534932775</v>
      </c>
      <c r="K40" s="30">
        <v>7552056000</v>
      </c>
      <c r="L40" s="30">
        <v>8721098975</v>
      </c>
      <c r="M40" s="30">
        <v>7952934715</v>
      </c>
    </row>
    <row r="41" spans="1:13" ht="22.5" customHeight="1">
      <c r="A41" s="46" t="s">
        <v>41</v>
      </c>
      <c r="B41" s="30">
        <v>2000</v>
      </c>
      <c r="C41" s="30">
        <v>5017000</v>
      </c>
      <c r="D41" s="30">
        <v>1680000</v>
      </c>
      <c r="E41" s="30">
        <v>2000</v>
      </c>
      <c r="F41" s="30">
        <v>3337000</v>
      </c>
      <c r="G41" s="30">
        <v>3191746</v>
      </c>
      <c r="H41" s="30">
        <v>2000</v>
      </c>
      <c r="I41" s="30">
        <v>2000</v>
      </c>
      <c r="J41" s="30">
        <v>0</v>
      </c>
      <c r="K41" s="30">
        <v>2000</v>
      </c>
      <c r="L41" s="30">
        <v>2000</v>
      </c>
      <c r="M41" s="30">
        <v>0</v>
      </c>
    </row>
    <row r="42" spans="1:13" ht="22.5" customHeight="1">
      <c r="A42" s="46" t="s">
        <v>74</v>
      </c>
      <c r="B42" s="30">
        <v>10530845000</v>
      </c>
      <c r="C42" s="30">
        <v>10930265000</v>
      </c>
      <c r="D42" s="30">
        <v>10676423996</v>
      </c>
      <c r="E42" s="30">
        <v>15798919000</v>
      </c>
      <c r="F42" s="30">
        <v>16227541000</v>
      </c>
      <c r="G42" s="30">
        <v>16078026234</v>
      </c>
      <c r="H42" s="30">
        <v>11603404000</v>
      </c>
      <c r="I42" s="30">
        <v>11616111000</v>
      </c>
      <c r="J42" s="30">
        <v>11497197752</v>
      </c>
      <c r="K42" s="30">
        <v>11933852000</v>
      </c>
      <c r="L42" s="30">
        <v>11933852000</v>
      </c>
      <c r="M42" s="30">
        <v>11842534816</v>
      </c>
    </row>
    <row r="43" spans="1:13" ht="22.5" customHeight="1">
      <c r="A43" s="46" t="s">
        <v>128</v>
      </c>
      <c r="B43" s="30">
        <v>100000000</v>
      </c>
      <c r="C43" s="30">
        <v>21292514</v>
      </c>
      <c r="D43" s="30">
        <v>0</v>
      </c>
      <c r="E43" s="30">
        <v>100000000</v>
      </c>
      <c r="F43" s="30">
        <v>17726808</v>
      </c>
      <c r="G43" s="30">
        <v>0</v>
      </c>
      <c r="H43" s="30">
        <v>100000000</v>
      </c>
      <c r="I43" s="30">
        <v>68308951</v>
      </c>
      <c r="J43" s="30">
        <v>0</v>
      </c>
      <c r="K43" s="30">
        <v>100000000</v>
      </c>
      <c r="L43" s="30">
        <v>16608398</v>
      </c>
      <c r="M43" s="30">
        <v>0</v>
      </c>
    </row>
    <row r="44" spans="1:13" s="61" customFormat="1" ht="21.75" customHeight="1">
      <c r="A44" s="58" t="s">
        <v>151</v>
      </c>
      <c r="B44" s="60"/>
      <c r="C44" s="59"/>
      <c r="D44" s="60"/>
      <c r="E44" s="62">
        <v>-5143000000</v>
      </c>
      <c r="F44" s="62">
        <v>-5643228000</v>
      </c>
      <c r="G44" s="62">
        <v>-4284783736</v>
      </c>
      <c r="H44" s="32">
        <v>0</v>
      </c>
      <c r="I44" s="32">
        <v>0</v>
      </c>
      <c r="J44" s="32">
        <v>0</v>
      </c>
      <c r="K44" s="32">
        <v>0</v>
      </c>
      <c r="L44" s="30">
        <v>0</v>
      </c>
      <c r="M44" s="30"/>
    </row>
    <row r="45" spans="11:13" ht="23.25" customHeight="1">
      <c r="K45" s="55" t="s">
        <v>21</v>
      </c>
      <c r="L45" s="55"/>
      <c r="M45" s="55"/>
    </row>
    <row r="46" ht="17.25" customHeight="1"/>
  </sheetData>
  <mergeCells count="5">
    <mergeCell ref="K3:M3"/>
    <mergeCell ref="A3:A4"/>
    <mergeCell ref="B3:D3"/>
    <mergeCell ref="H3:J3"/>
    <mergeCell ref="E3:G3"/>
  </mergeCells>
  <printOptions/>
  <pageMargins left="0.8661417322834646" right="0.7086614173228347" top="0.7086614173228347" bottom="0.5905511811023623" header="0.7480314960629921" footer="0.5118110236220472"/>
  <pageSetup fitToWidth="0" horizontalDpi="600" verticalDpi="600" orientation="landscape" paperSize="8" scale="80" r:id="rId1"/>
  <headerFooter alignWithMargins="0">
    <oddHeader>&amp;R&amp;A</oddHeader>
    <oddFooter>&amp;C&amp;P / &amp;N</oddFooter>
  </headerFooter>
</worksheet>
</file>

<file path=xl/worksheets/sheet2.xml><?xml version="1.0" encoding="utf-8"?>
<worksheet xmlns="http://schemas.openxmlformats.org/spreadsheetml/2006/main" xmlns:r="http://schemas.openxmlformats.org/officeDocument/2006/relationships">
  <dimension ref="A1:P106"/>
  <sheetViews>
    <sheetView zoomScale="85" zoomScaleNormal="85" zoomScaleSheetLayoutView="100" workbookViewId="0" topLeftCell="A1">
      <pane xSplit="1" ySplit="4" topLeftCell="B5" activePane="bottomRight" state="frozen"/>
      <selection pane="topLeft" activeCell="A1" sqref="A1"/>
      <selection pane="topRight" activeCell="A1" sqref="A1"/>
      <selection pane="bottomLeft" activeCell="A1" sqref="A1"/>
      <selection pane="bottomRight" activeCell="O46" sqref="O46"/>
    </sheetView>
  </sheetViews>
  <sheetFormatPr defaultColWidth="9.00390625" defaultRowHeight="13.5"/>
  <cols>
    <col min="1" max="1" width="33.50390625" style="2" customWidth="1"/>
    <col min="2" max="16" width="16.875" style="2" customWidth="1"/>
    <col min="17" max="16384" width="9.00390625" style="2" customWidth="1"/>
  </cols>
  <sheetData>
    <row r="1" spans="1:4" ht="18" customHeight="1">
      <c r="A1" s="1" t="s">
        <v>157</v>
      </c>
      <c r="B1" s="97"/>
      <c r="C1" s="97"/>
      <c r="D1" s="97"/>
    </row>
    <row r="2" spans="2:16" ht="18" customHeight="1">
      <c r="B2" s="34"/>
      <c r="C2" s="34"/>
      <c r="D2" s="34"/>
      <c r="E2" s="34"/>
      <c r="F2" s="34"/>
      <c r="G2" s="34"/>
      <c r="H2" s="34"/>
      <c r="I2" s="34"/>
      <c r="J2" s="34"/>
      <c r="K2" s="34"/>
      <c r="L2" s="34"/>
      <c r="M2" s="34"/>
      <c r="N2" s="27"/>
      <c r="O2" s="27"/>
      <c r="P2" s="27" t="s">
        <v>20</v>
      </c>
    </row>
    <row r="3" spans="1:16" ht="15" customHeight="1">
      <c r="A3" s="88" t="s">
        <v>42</v>
      </c>
      <c r="B3" s="98" t="s">
        <v>14</v>
      </c>
      <c r="C3" s="98"/>
      <c r="D3" s="98"/>
      <c r="E3" s="98" t="s">
        <v>18</v>
      </c>
      <c r="F3" s="98"/>
      <c r="G3" s="98"/>
      <c r="H3" s="98" t="s">
        <v>144</v>
      </c>
      <c r="I3" s="98"/>
      <c r="J3" s="98"/>
      <c r="K3" s="98" t="s">
        <v>169</v>
      </c>
      <c r="L3" s="98"/>
      <c r="M3" s="98"/>
      <c r="N3" s="98" t="s">
        <v>173</v>
      </c>
      <c r="O3" s="98"/>
      <c r="P3" s="98"/>
    </row>
    <row r="4" spans="1:16" ht="15" customHeight="1">
      <c r="A4" s="98"/>
      <c r="B4" s="5" t="s">
        <v>22</v>
      </c>
      <c r="C4" s="5" t="s">
        <v>3</v>
      </c>
      <c r="D4" s="6" t="s">
        <v>38</v>
      </c>
      <c r="E4" s="5" t="s">
        <v>22</v>
      </c>
      <c r="F4" s="5" t="s">
        <v>3</v>
      </c>
      <c r="G4" s="6" t="s">
        <v>38</v>
      </c>
      <c r="H4" s="5" t="s">
        <v>22</v>
      </c>
      <c r="I4" s="5" t="s">
        <v>3</v>
      </c>
      <c r="J4" s="6" t="s">
        <v>38</v>
      </c>
      <c r="K4" s="5" t="s">
        <v>22</v>
      </c>
      <c r="L4" s="5" t="s">
        <v>3</v>
      </c>
      <c r="M4" s="6" t="s">
        <v>38</v>
      </c>
      <c r="N4" s="5" t="s">
        <v>22</v>
      </c>
      <c r="O4" s="5" t="s">
        <v>3</v>
      </c>
      <c r="P4" s="6" t="s">
        <v>38</v>
      </c>
    </row>
    <row r="5" spans="1:16" s="71" customFormat="1" ht="15" customHeight="1">
      <c r="A5" s="72" t="s">
        <v>11</v>
      </c>
      <c r="B5" s="70">
        <v>60999151000</v>
      </c>
      <c r="C5" s="70">
        <v>63247083000</v>
      </c>
      <c r="D5" s="70">
        <v>59085779683</v>
      </c>
      <c r="E5" s="70">
        <v>63890596000</v>
      </c>
      <c r="F5" s="70">
        <v>65851470000</v>
      </c>
      <c r="G5" s="70">
        <v>61799077501</v>
      </c>
      <c r="H5" s="70">
        <f aca="true" t="shared" si="0" ref="H5:M5">SUM(H6:H21)</f>
        <v>62516949000</v>
      </c>
      <c r="I5" s="70">
        <f t="shared" si="0"/>
        <v>69387855000</v>
      </c>
      <c r="J5" s="70">
        <f t="shared" si="0"/>
        <v>67761992531</v>
      </c>
      <c r="K5" s="70">
        <f t="shared" si="0"/>
        <v>70847590000</v>
      </c>
      <c r="L5" s="70">
        <f t="shared" si="0"/>
        <v>72640184000</v>
      </c>
      <c r="M5" s="70">
        <f t="shared" si="0"/>
        <v>69285947207</v>
      </c>
      <c r="N5" s="70">
        <f>SUM(N6:N22)</f>
        <v>74593696000</v>
      </c>
      <c r="O5" s="70">
        <f>SUM(O6:O22)</f>
        <v>77436017000</v>
      </c>
      <c r="P5" s="70">
        <f>SUM(P6:P22)</f>
        <v>71277501635</v>
      </c>
    </row>
    <row r="6" spans="1:16" ht="15" customHeight="1">
      <c r="A6" s="18" t="s">
        <v>43</v>
      </c>
      <c r="B6" s="31">
        <v>17540878000</v>
      </c>
      <c r="C6" s="31">
        <v>17553884000</v>
      </c>
      <c r="D6" s="31">
        <v>16693967586</v>
      </c>
      <c r="E6" s="31">
        <v>18984401000</v>
      </c>
      <c r="F6" s="31">
        <v>19085023000</v>
      </c>
      <c r="G6" s="31">
        <v>17817344078</v>
      </c>
      <c r="H6" s="31">
        <v>19332805000</v>
      </c>
      <c r="I6" s="31">
        <v>20712875000</v>
      </c>
      <c r="J6" s="31">
        <v>20145621227</v>
      </c>
      <c r="K6" s="31">
        <v>21600706000</v>
      </c>
      <c r="L6" s="31">
        <v>22038103000</v>
      </c>
      <c r="M6" s="31">
        <v>21027971211</v>
      </c>
      <c r="N6" s="31">
        <v>22413900000</v>
      </c>
      <c r="O6" s="31">
        <v>23970612000</v>
      </c>
      <c r="P6" s="31">
        <v>22046150283</v>
      </c>
    </row>
    <row r="7" spans="1:16" ht="15" customHeight="1">
      <c r="A7" s="18" t="s">
        <v>44</v>
      </c>
      <c r="B7" s="31">
        <v>13579245000</v>
      </c>
      <c r="C7" s="31">
        <v>15432285000</v>
      </c>
      <c r="D7" s="31">
        <v>12763395351</v>
      </c>
      <c r="E7" s="31">
        <v>14323951000</v>
      </c>
      <c r="F7" s="31">
        <v>16902137000</v>
      </c>
      <c r="G7" s="31">
        <v>14265683113</v>
      </c>
      <c r="H7" s="31">
        <v>12949597000</v>
      </c>
      <c r="I7" s="31">
        <v>16000962000</v>
      </c>
      <c r="J7" s="31">
        <v>14027020864</v>
      </c>
      <c r="K7" s="31">
        <v>14882488000</v>
      </c>
      <c r="L7" s="31">
        <v>15419601000</v>
      </c>
      <c r="M7" s="31">
        <v>12544070430</v>
      </c>
      <c r="N7" s="31">
        <v>17686328000</v>
      </c>
      <c r="O7" s="31">
        <v>18501666000</v>
      </c>
      <c r="P7" s="31">
        <v>14706294310</v>
      </c>
    </row>
    <row r="8" spans="1:16" ht="15" customHeight="1">
      <c r="A8" s="18" t="s">
        <v>45</v>
      </c>
      <c r="B8" s="31">
        <v>44563000</v>
      </c>
      <c r="C8" s="31">
        <v>44563000</v>
      </c>
      <c r="D8" s="31">
        <v>118686391</v>
      </c>
      <c r="E8" s="31">
        <v>42774000</v>
      </c>
      <c r="F8" s="31">
        <v>42774000</v>
      </c>
      <c r="G8" s="31">
        <v>112583034</v>
      </c>
      <c r="H8" s="31">
        <v>42728000</v>
      </c>
      <c r="I8" s="31">
        <v>42728000</v>
      </c>
      <c r="J8" s="31">
        <v>106971733</v>
      </c>
      <c r="K8" s="31">
        <v>50285000</v>
      </c>
      <c r="L8" s="31">
        <v>50285000</v>
      </c>
      <c r="M8" s="31">
        <v>116249636</v>
      </c>
      <c r="N8" s="31">
        <v>79793000</v>
      </c>
      <c r="O8" s="31">
        <v>79793000</v>
      </c>
      <c r="P8" s="31">
        <v>106630121</v>
      </c>
    </row>
    <row r="9" spans="1:16" ht="15" customHeight="1">
      <c r="A9" s="18" t="s">
        <v>46</v>
      </c>
      <c r="B9" s="31">
        <v>954212000</v>
      </c>
      <c r="C9" s="31">
        <v>925502000</v>
      </c>
      <c r="D9" s="31">
        <v>895544721</v>
      </c>
      <c r="E9" s="31">
        <v>790221000</v>
      </c>
      <c r="F9" s="31">
        <v>786627000</v>
      </c>
      <c r="G9" s="31">
        <v>767404369</v>
      </c>
      <c r="H9" s="31">
        <v>859428000</v>
      </c>
      <c r="I9" s="31">
        <v>859253000</v>
      </c>
      <c r="J9" s="31">
        <v>845152805</v>
      </c>
      <c r="K9" s="31">
        <v>886444000</v>
      </c>
      <c r="L9" s="31">
        <v>813474000</v>
      </c>
      <c r="M9" s="31">
        <v>810775182</v>
      </c>
      <c r="N9" s="31">
        <v>683643000</v>
      </c>
      <c r="O9" s="31">
        <v>680430000</v>
      </c>
      <c r="P9" s="31">
        <v>680405396</v>
      </c>
    </row>
    <row r="10" spans="1:16" ht="15" customHeight="1">
      <c r="A10" s="18" t="s">
        <v>47</v>
      </c>
      <c r="B10" s="31">
        <v>152926000</v>
      </c>
      <c r="C10" s="31">
        <v>141150000</v>
      </c>
      <c r="D10" s="31">
        <v>137335479</v>
      </c>
      <c r="E10" s="31">
        <v>175880000</v>
      </c>
      <c r="F10" s="31">
        <v>179562000</v>
      </c>
      <c r="G10" s="31">
        <v>174155744</v>
      </c>
      <c r="H10" s="31">
        <v>164390000</v>
      </c>
      <c r="I10" s="31">
        <v>163937000</v>
      </c>
      <c r="J10" s="31">
        <v>162748841</v>
      </c>
      <c r="K10" s="31">
        <v>153870000</v>
      </c>
      <c r="L10" s="31">
        <v>153374000</v>
      </c>
      <c r="M10" s="31">
        <v>148023735</v>
      </c>
      <c r="N10" s="31">
        <v>155141000</v>
      </c>
      <c r="O10" s="31">
        <v>157842000</v>
      </c>
      <c r="P10" s="31">
        <v>152479140</v>
      </c>
    </row>
    <row r="11" spans="1:16" ht="15" customHeight="1">
      <c r="A11" s="18" t="s">
        <v>48</v>
      </c>
      <c r="B11" s="31">
        <v>18231106000</v>
      </c>
      <c r="C11" s="31">
        <v>18262202000</v>
      </c>
      <c r="D11" s="31">
        <v>17724924447</v>
      </c>
      <c r="E11" s="31">
        <v>17853622000</v>
      </c>
      <c r="F11" s="31">
        <v>17919982000</v>
      </c>
      <c r="G11" s="31">
        <v>17569048821</v>
      </c>
      <c r="H11" s="31">
        <v>16752154000</v>
      </c>
      <c r="I11" s="31">
        <v>17709721000</v>
      </c>
      <c r="J11" s="31">
        <v>17507242909</v>
      </c>
      <c r="K11" s="31">
        <v>18511900000</v>
      </c>
      <c r="L11" s="31">
        <v>18585703000</v>
      </c>
      <c r="M11" s="31">
        <v>18348593172</v>
      </c>
      <c r="N11" s="31">
        <v>17663800000</v>
      </c>
      <c r="O11" s="31">
        <v>17788267000</v>
      </c>
      <c r="P11" s="31">
        <v>17397040075</v>
      </c>
    </row>
    <row r="12" spans="1:16" ht="15" customHeight="1">
      <c r="A12" s="18" t="s">
        <v>49</v>
      </c>
      <c r="B12" s="31">
        <v>138773000</v>
      </c>
      <c r="C12" s="31">
        <v>138773000</v>
      </c>
      <c r="D12" s="31">
        <v>134987401</v>
      </c>
      <c r="E12" s="31">
        <v>136889000</v>
      </c>
      <c r="F12" s="31">
        <v>136889000</v>
      </c>
      <c r="G12" s="31">
        <v>134862581</v>
      </c>
      <c r="H12" s="31">
        <v>203866000</v>
      </c>
      <c r="I12" s="31">
        <v>203866000</v>
      </c>
      <c r="J12" s="31">
        <v>206589442</v>
      </c>
      <c r="K12" s="31">
        <v>200437000</v>
      </c>
      <c r="L12" s="31">
        <v>200437000</v>
      </c>
      <c r="M12" s="31">
        <v>203484987</v>
      </c>
      <c r="N12" s="31">
        <v>195492000</v>
      </c>
      <c r="O12" s="31">
        <v>195492000</v>
      </c>
      <c r="P12" s="31">
        <v>198497836</v>
      </c>
    </row>
    <row r="13" spans="1:16" ht="15" customHeight="1">
      <c r="A13" s="18" t="s">
        <v>50</v>
      </c>
      <c r="B13" s="31">
        <v>845648000</v>
      </c>
      <c r="C13" s="31">
        <v>506013000</v>
      </c>
      <c r="D13" s="31">
        <v>528034714</v>
      </c>
      <c r="E13" s="31">
        <v>758686000</v>
      </c>
      <c r="F13" s="31">
        <v>701310000</v>
      </c>
      <c r="G13" s="31">
        <v>721001188</v>
      </c>
      <c r="H13" s="31">
        <v>1130477000</v>
      </c>
      <c r="I13" s="31">
        <v>956643000</v>
      </c>
      <c r="J13" s="31">
        <v>965216765</v>
      </c>
      <c r="K13" s="31">
        <v>1227010000</v>
      </c>
      <c r="L13" s="31">
        <v>1147629000</v>
      </c>
      <c r="M13" s="31">
        <v>1159608727</v>
      </c>
      <c r="N13" s="31">
        <v>1842480000</v>
      </c>
      <c r="O13" s="31">
        <v>1344120000</v>
      </c>
      <c r="P13" s="31">
        <v>1139421472</v>
      </c>
    </row>
    <row r="14" spans="1:16" ht="15" customHeight="1">
      <c r="A14" s="18" t="s">
        <v>51</v>
      </c>
      <c r="B14" s="31">
        <v>126000000</v>
      </c>
      <c r="C14" s="31">
        <v>188000000</v>
      </c>
      <c r="D14" s="31">
        <v>231373400</v>
      </c>
      <c r="E14" s="31">
        <v>117000000</v>
      </c>
      <c r="F14" s="31">
        <v>117000000</v>
      </c>
      <c r="G14" s="31">
        <v>178972352</v>
      </c>
      <c r="H14" s="31">
        <v>115500000</v>
      </c>
      <c r="I14" s="31">
        <v>127649000</v>
      </c>
      <c r="J14" s="31">
        <v>132583930</v>
      </c>
      <c r="K14" s="31">
        <v>68200000</v>
      </c>
      <c r="L14" s="31">
        <v>75100000</v>
      </c>
      <c r="M14" s="31">
        <v>65249157</v>
      </c>
      <c r="N14" s="31">
        <v>83400000</v>
      </c>
      <c r="O14" s="31">
        <v>88700000</v>
      </c>
      <c r="P14" s="31">
        <v>98137690</v>
      </c>
    </row>
    <row r="15" spans="1:16" ht="15" customHeight="1">
      <c r="A15" s="18" t="s">
        <v>52</v>
      </c>
      <c r="B15" s="31">
        <v>344897000</v>
      </c>
      <c r="C15" s="31">
        <v>344897000</v>
      </c>
      <c r="D15" s="31">
        <v>344635600</v>
      </c>
      <c r="E15" s="31">
        <v>337397000</v>
      </c>
      <c r="F15" s="31">
        <v>337397000</v>
      </c>
      <c r="G15" s="31">
        <v>337196400</v>
      </c>
      <c r="H15" s="31">
        <v>329797000</v>
      </c>
      <c r="I15" s="31">
        <v>329797000</v>
      </c>
      <c r="J15" s="31">
        <v>329757200</v>
      </c>
      <c r="K15" s="31">
        <v>322397000</v>
      </c>
      <c r="L15" s="31">
        <v>322397000</v>
      </c>
      <c r="M15" s="31">
        <v>322318000</v>
      </c>
      <c r="N15" s="31">
        <v>267997000</v>
      </c>
      <c r="O15" s="31">
        <v>267997000</v>
      </c>
      <c r="P15" s="31">
        <v>267978800</v>
      </c>
    </row>
    <row r="16" spans="1:16" ht="15" customHeight="1">
      <c r="A16" s="18" t="s">
        <v>53</v>
      </c>
      <c r="B16" s="31">
        <v>265426000</v>
      </c>
      <c r="C16" s="31">
        <v>751173000</v>
      </c>
      <c r="D16" s="31">
        <v>963689446</v>
      </c>
      <c r="E16" s="31">
        <v>487756000</v>
      </c>
      <c r="F16" s="31">
        <v>487756000</v>
      </c>
      <c r="G16" s="31">
        <v>479216411</v>
      </c>
      <c r="H16" s="31">
        <v>0</v>
      </c>
      <c r="I16" s="31">
        <v>0</v>
      </c>
      <c r="J16" s="31">
        <v>0</v>
      </c>
      <c r="K16" s="31">
        <v>0</v>
      </c>
      <c r="L16" s="31">
        <v>0</v>
      </c>
      <c r="M16" s="31">
        <v>0</v>
      </c>
      <c r="N16" s="31">
        <v>0</v>
      </c>
      <c r="O16" s="31">
        <v>0</v>
      </c>
      <c r="P16" s="31">
        <v>0</v>
      </c>
    </row>
    <row r="17" spans="1:16" ht="15" customHeight="1">
      <c r="A17" s="18" t="s">
        <v>54</v>
      </c>
      <c r="B17" s="31">
        <v>348304000</v>
      </c>
      <c r="C17" s="31">
        <v>379661000</v>
      </c>
      <c r="D17" s="31">
        <v>426544245</v>
      </c>
      <c r="E17" s="31">
        <v>303254000</v>
      </c>
      <c r="F17" s="31">
        <v>446154000</v>
      </c>
      <c r="G17" s="31">
        <v>504441805</v>
      </c>
      <c r="H17" s="31">
        <v>299000000</v>
      </c>
      <c r="I17" s="31">
        <v>420609000</v>
      </c>
      <c r="J17" s="31">
        <v>486635085</v>
      </c>
      <c r="K17" s="31">
        <v>267800000</v>
      </c>
      <c r="L17" s="31">
        <v>314800000</v>
      </c>
      <c r="M17" s="31">
        <v>373712004</v>
      </c>
      <c r="N17" s="31">
        <v>238000000</v>
      </c>
      <c r="O17" s="31">
        <v>309000000</v>
      </c>
      <c r="P17" s="31">
        <v>369918289</v>
      </c>
    </row>
    <row r="18" spans="1:16" ht="15" customHeight="1">
      <c r="A18" s="18" t="s">
        <v>55</v>
      </c>
      <c r="B18" s="31">
        <v>484004000</v>
      </c>
      <c r="C18" s="31">
        <v>639574000</v>
      </c>
      <c r="D18" s="31">
        <v>605821058</v>
      </c>
      <c r="E18" s="31">
        <v>1212631000</v>
      </c>
      <c r="F18" s="31">
        <v>209011000</v>
      </c>
      <c r="G18" s="31">
        <v>182808050</v>
      </c>
      <c r="H18" s="31">
        <v>1144303000</v>
      </c>
      <c r="I18" s="31">
        <v>870694000</v>
      </c>
      <c r="J18" s="31">
        <v>965906708</v>
      </c>
      <c r="K18" s="31">
        <v>325428000</v>
      </c>
      <c r="L18" s="31">
        <v>329823000</v>
      </c>
      <c r="M18" s="31">
        <v>329329933</v>
      </c>
      <c r="N18" s="31">
        <v>0</v>
      </c>
      <c r="O18" s="31">
        <v>0</v>
      </c>
      <c r="P18" s="31">
        <v>0</v>
      </c>
    </row>
    <row r="19" spans="1:16" ht="15" customHeight="1">
      <c r="A19" s="18" t="s">
        <v>56</v>
      </c>
      <c r="B19" s="31">
        <v>299302000</v>
      </c>
      <c r="C19" s="31">
        <v>299302000</v>
      </c>
      <c r="D19" s="31">
        <v>299185335</v>
      </c>
      <c r="E19" s="31">
        <v>293802000</v>
      </c>
      <c r="F19" s="31">
        <v>293802000</v>
      </c>
      <c r="G19" s="31">
        <v>293671445</v>
      </c>
      <c r="H19" s="31">
        <v>288202000</v>
      </c>
      <c r="I19" s="31">
        <v>288202000</v>
      </c>
      <c r="J19" s="31">
        <v>288157555</v>
      </c>
      <c r="K19" s="31">
        <v>282702000</v>
      </c>
      <c r="L19" s="31">
        <v>282702000</v>
      </c>
      <c r="M19" s="31">
        <v>282643665</v>
      </c>
      <c r="N19" s="31">
        <v>277202000</v>
      </c>
      <c r="O19" s="31">
        <v>277202000</v>
      </c>
      <c r="P19" s="31">
        <v>277129775</v>
      </c>
    </row>
    <row r="20" spans="1:16" ht="15" customHeight="1">
      <c r="A20" s="18" t="s">
        <v>57</v>
      </c>
      <c r="B20" s="31">
        <v>7643867000</v>
      </c>
      <c r="C20" s="31">
        <v>7640104000</v>
      </c>
      <c r="D20" s="31">
        <v>7217654509</v>
      </c>
      <c r="E20" s="31">
        <v>8072332000</v>
      </c>
      <c r="F20" s="31">
        <v>8206046000</v>
      </c>
      <c r="G20" s="31">
        <v>8260688110</v>
      </c>
      <c r="H20" s="31">
        <v>8904702000</v>
      </c>
      <c r="I20" s="31">
        <v>9529019000</v>
      </c>
      <c r="J20" s="31">
        <v>9550548610</v>
      </c>
      <c r="K20" s="31">
        <v>10677374000</v>
      </c>
      <c r="L20" s="31">
        <v>11006646000</v>
      </c>
      <c r="M20" s="31">
        <v>10991228977</v>
      </c>
      <c r="N20" s="31">
        <v>11968032000</v>
      </c>
      <c r="O20" s="31">
        <v>12056312000</v>
      </c>
      <c r="P20" s="31">
        <v>11952544007</v>
      </c>
    </row>
    <row r="21" spans="1:16" ht="15" customHeight="1">
      <c r="A21" s="18" t="s">
        <v>146</v>
      </c>
      <c r="B21" s="31">
        <v>0</v>
      </c>
      <c r="C21" s="31">
        <v>0</v>
      </c>
      <c r="D21" s="31">
        <v>0</v>
      </c>
      <c r="E21" s="31">
        <v>0</v>
      </c>
      <c r="F21" s="31">
        <v>0</v>
      </c>
      <c r="G21" s="31">
        <v>0</v>
      </c>
      <c r="H21" s="31">
        <v>0</v>
      </c>
      <c r="I21" s="31">
        <v>1171900000</v>
      </c>
      <c r="J21" s="31">
        <v>2041838857</v>
      </c>
      <c r="K21" s="31">
        <v>1390549000</v>
      </c>
      <c r="L21" s="31">
        <v>1900110000</v>
      </c>
      <c r="M21" s="31">
        <v>2562688391</v>
      </c>
      <c r="N21" s="31">
        <v>978591000</v>
      </c>
      <c r="O21" s="31">
        <v>1658687000</v>
      </c>
      <c r="P21" s="31">
        <v>1862966976</v>
      </c>
    </row>
    <row r="22" spans="1:16" ht="15" customHeight="1">
      <c r="A22" s="18" t="s">
        <v>172</v>
      </c>
      <c r="B22" s="31"/>
      <c r="C22" s="31"/>
      <c r="D22" s="31"/>
      <c r="E22" s="31"/>
      <c r="F22" s="31"/>
      <c r="G22" s="31"/>
      <c r="H22" s="31"/>
      <c r="I22" s="31"/>
      <c r="J22" s="31"/>
      <c r="K22" s="31"/>
      <c r="L22" s="31"/>
      <c r="M22" s="31"/>
      <c r="N22" s="31">
        <v>59897000</v>
      </c>
      <c r="O22" s="31">
        <v>59897000</v>
      </c>
      <c r="P22" s="31">
        <v>21907465</v>
      </c>
    </row>
    <row r="23" spans="1:16" ht="15" customHeight="1">
      <c r="A23" s="18" t="s">
        <v>150</v>
      </c>
      <c r="B23" s="31"/>
      <c r="C23" s="31"/>
      <c r="D23" s="31"/>
      <c r="E23" s="31"/>
      <c r="F23" s="31"/>
      <c r="G23" s="31"/>
      <c r="H23" s="63">
        <v>-3789992000</v>
      </c>
      <c r="I23" s="63">
        <v>-3811976000</v>
      </c>
      <c r="J23" s="63">
        <v>-2893002288</v>
      </c>
      <c r="K23" s="31">
        <v>0</v>
      </c>
      <c r="L23" s="31">
        <v>0</v>
      </c>
      <c r="M23" s="31">
        <v>0</v>
      </c>
      <c r="N23" s="31">
        <v>0</v>
      </c>
      <c r="O23" s="31">
        <v>0</v>
      </c>
      <c r="P23" s="31">
        <v>0</v>
      </c>
    </row>
    <row r="24" spans="1:16" s="68" customFormat="1" ht="15" customHeight="1">
      <c r="A24" s="73" t="s">
        <v>8</v>
      </c>
      <c r="B24" s="66">
        <v>7493372000</v>
      </c>
      <c r="C24" s="66">
        <v>7333372000</v>
      </c>
      <c r="D24" s="66">
        <v>6953987739</v>
      </c>
      <c r="E24" s="66">
        <v>7135620000</v>
      </c>
      <c r="F24" s="66">
        <v>7085620000</v>
      </c>
      <c r="G24" s="66">
        <v>6746448490</v>
      </c>
      <c r="H24" s="66">
        <v>6830933000</v>
      </c>
      <c r="I24" s="66">
        <v>6847006000</v>
      </c>
      <c r="J24" s="66">
        <v>6603199513</v>
      </c>
      <c r="K24" s="66">
        <v>7395637000</v>
      </c>
      <c r="L24" s="66">
        <f>$L$25</f>
        <v>7689937000</v>
      </c>
      <c r="M24" s="66">
        <f>$M$25</f>
        <v>7384142149</v>
      </c>
      <c r="N24" s="66">
        <f>$N$25</f>
        <v>7890753000</v>
      </c>
      <c r="O24" s="66">
        <f>$O$25</f>
        <v>8467053000</v>
      </c>
      <c r="P24" s="66">
        <f>$P$25</f>
        <v>7797230554</v>
      </c>
    </row>
    <row r="25" spans="1:16" ht="15" customHeight="1">
      <c r="A25" s="15" t="s">
        <v>58</v>
      </c>
      <c r="B25" s="31">
        <v>7493372000</v>
      </c>
      <c r="C25" s="31">
        <v>7333372000</v>
      </c>
      <c r="D25" s="31">
        <v>6953987739</v>
      </c>
      <c r="E25" s="31">
        <v>7135620000</v>
      </c>
      <c r="F25" s="31">
        <v>7085620000</v>
      </c>
      <c r="G25" s="31">
        <v>6746448490</v>
      </c>
      <c r="H25" s="31">
        <v>6830933000</v>
      </c>
      <c r="I25" s="31">
        <f aca="true" t="shared" si="1" ref="I25:P25">SUM(I26:I27)</f>
        <v>6847006000</v>
      </c>
      <c r="J25" s="31">
        <f t="shared" si="1"/>
        <v>6603199513</v>
      </c>
      <c r="K25" s="31">
        <f t="shared" si="1"/>
        <v>7395637000</v>
      </c>
      <c r="L25" s="31">
        <f t="shared" si="1"/>
        <v>7689937000</v>
      </c>
      <c r="M25" s="31">
        <f t="shared" si="1"/>
        <v>7384142149</v>
      </c>
      <c r="N25" s="31">
        <f t="shared" si="1"/>
        <v>7890753000</v>
      </c>
      <c r="O25" s="31">
        <f t="shared" si="1"/>
        <v>8467053000</v>
      </c>
      <c r="P25" s="31">
        <f t="shared" si="1"/>
        <v>7797230554</v>
      </c>
    </row>
    <row r="26" spans="1:16" ht="15" customHeight="1">
      <c r="A26" s="37" t="s">
        <v>59</v>
      </c>
      <c r="B26" s="31">
        <v>5978025000</v>
      </c>
      <c r="C26" s="31">
        <v>5818025000</v>
      </c>
      <c r="D26" s="31">
        <v>5627501621</v>
      </c>
      <c r="E26" s="31">
        <v>5894155000</v>
      </c>
      <c r="F26" s="31">
        <v>5844155000</v>
      </c>
      <c r="G26" s="31">
        <v>5584372235</v>
      </c>
      <c r="H26" s="31">
        <v>5773612000</v>
      </c>
      <c r="I26" s="31">
        <v>5789685000</v>
      </c>
      <c r="J26" s="31">
        <v>5660422280</v>
      </c>
      <c r="K26" s="31">
        <v>5913536000</v>
      </c>
      <c r="L26" s="31">
        <v>5913536000</v>
      </c>
      <c r="M26" s="31">
        <v>5820628732</v>
      </c>
      <c r="N26" s="31">
        <v>5798085000</v>
      </c>
      <c r="O26" s="31">
        <v>5855877000</v>
      </c>
      <c r="P26" s="31">
        <v>5828198746</v>
      </c>
    </row>
    <row r="27" spans="1:16" ht="15" customHeight="1">
      <c r="A27" s="37" t="s">
        <v>60</v>
      </c>
      <c r="B27" s="31">
        <v>1515347000</v>
      </c>
      <c r="C27" s="31">
        <v>1515347000</v>
      </c>
      <c r="D27" s="31">
        <v>1326486118</v>
      </c>
      <c r="E27" s="31">
        <v>1241465000</v>
      </c>
      <c r="F27" s="31">
        <v>1241465000</v>
      </c>
      <c r="G27" s="31">
        <v>1162076255</v>
      </c>
      <c r="H27" s="31">
        <v>1057321000</v>
      </c>
      <c r="I27" s="31">
        <v>1057321000</v>
      </c>
      <c r="J27" s="31">
        <v>942777233</v>
      </c>
      <c r="K27" s="31">
        <v>1482101000</v>
      </c>
      <c r="L27" s="31">
        <v>1776401000</v>
      </c>
      <c r="M27" s="31">
        <v>1563513417</v>
      </c>
      <c r="N27" s="31">
        <v>2092668000</v>
      </c>
      <c r="O27" s="31">
        <v>2611176000</v>
      </c>
      <c r="P27" s="31">
        <v>1969031808</v>
      </c>
    </row>
    <row r="28" spans="1:16" ht="15" customHeight="1">
      <c r="A28" s="12" t="s">
        <v>151</v>
      </c>
      <c r="B28" s="31"/>
      <c r="C28" s="31"/>
      <c r="D28" s="31"/>
      <c r="E28" s="31"/>
      <c r="F28" s="31"/>
      <c r="G28" s="31"/>
      <c r="H28" s="63">
        <v>-345609000</v>
      </c>
      <c r="I28" s="63">
        <v>-438409000</v>
      </c>
      <c r="J28" s="63">
        <v>-402377954</v>
      </c>
      <c r="K28" s="31">
        <v>0</v>
      </c>
      <c r="L28" s="31">
        <v>0</v>
      </c>
      <c r="M28" s="31">
        <v>0</v>
      </c>
      <c r="N28" s="31">
        <v>0</v>
      </c>
      <c r="O28" s="31"/>
      <c r="P28" s="31"/>
    </row>
    <row r="29" spans="1:16" s="71" customFormat="1" ht="15" customHeight="1">
      <c r="A29" s="75" t="s">
        <v>9</v>
      </c>
      <c r="B29" s="74">
        <v>60999151000</v>
      </c>
      <c r="C29" s="74">
        <v>63247083000</v>
      </c>
      <c r="D29" s="74">
        <v>57002141611</v>
      </c>
      <c r="E29" s="74">
        <v>63890596000</v>
      </c>
      <c r="F29" s="74">
        <v>65851470000</v>
      </c>
      <c r="G29" s="74">
        <v>61432889592</v>
      </c>
      <c r="H29" s="74">
        <v>62516949000</v>
      </c>
      <c r="I29" s="74">
        <f>SUM(I30:I45)</f>
        <v>69387855000</v>
      </c>
      <c r="J29" s="74">
        <f>SUM(J30:J45)</f>
        <v>65545728317</v>
      </c>
      <c r="K29" s="74">
        <f>SUM(K30:K45)</f>
        <v>70847590000</v>
      </c>
      <c r="L29" s="74">
        <f>SUM(L30:L45)</f>
        <v>72640184000</v>
      </c>
      <c r="M29" s="74">
        <f>SUM(M30:M45)</f>
        <v>67675475617</v>
      </c>
      <c r="N29" s="74">
        <f>SUM(N30:N46)</f>
        <v>74593696000</v>
      </c>
      <c r="O29" s="74">
        <f>SUM(O30:O46)</f>
        <v>77436017000</v>
      </c>
      <c r="P29" s="74">
        <f>SUM(P30:P46)</f>
        <v>70256370110</v>
      </c>
    </row>
    <row r="30" spans="1:16" ht="15" customHeight="1">
      <c r="A30" s="18" t="s">
        <v>43</v>
      </c>
      <c r="B30" s="31">
        <v>17540878000</v>
      </c>
      <c r="C30" s="31">
        <v>17553884000</v>
      </c>
      <c r="D30" s="31">
        <v>16760947760</v>
      </c>
      <c r="E30" s="31">
        <v>18984401000</v>
      </c>
      <c r="F30" s="31">
        <v>19085023000</v>
      </c>
      <c r="G30" s="31">
        <v>18582545506</v>
      </c>
      <c r="H30" s="31">
        <v>19332805000</v>
      </c>
      <c r="I30" s="31">
        <v>20712875000</v>
      </c>
      <c r="J30" s="31">
        <v>20484054385</v>
      </c>
      <c r="K30" s="31">
        <v>21600706000</v>
      </c>
      <c r="L30" s="31">
        <v>22038103000</v>
      </c>
      <c r="M30" s="31">
        <v>21737584142</v>
      </c>
      <c r="N30" s="31">
        <v>22413900000</v>
      </c>
      <c r="O30" s="31">
        <v>23970612000</v>
      </c>
      <c r="P30" s="31">
        <v>22955815346</v>
      </c>
    </row>
    <row r="31" spans="1:16" ht="15" customHeight="1">
      <c r="A31" s="18" t="s">
        <v>44</v>
      </c>
      <c r="B31" s="31">
        <v>13579245000</v>
      </c>
      <c r="C31" s="31">
        <v>15432285000</v>
      </c>
      <c r="D31" s="31">
        <v>11552840544</v>
      </c>
      <c r="E31" s="31">
        <v>14323951000</v>
      </c>
      <c r="F31" s="31">
        <v>16902137000</v>
      </c>
      <c r="G31" s="31">
        <v>13606827755</v>
      </c>
      <c r="H31" s="31">
        <v>12949597000</v>
      </c>
      <c r="I31" s="31">
        <v>16000962000</v>
      </c>
      <c r="J31" s="31">
        <v>13610395621</v>
      </c>
      <c r="K31" s="31">
        <v>14882488000</v>
      </c>
      <c r="L31" s="31">
        <v>15419601000</v>
      </c>
      <c r="M31" s="31">
        <v>12145327398</v>
      </c>
      <c r="N31" s="31">
        <v>17686328000</v>
      </c>
      <c r="O31" s="31">
        <v>18501666000</v>
      </c>
      <c r="P31" s="31">
        <v>14274411920</v>
      </c>
    </row>
    <row r="32" spans="1:16" ht="15" customHeight="1">
      <c r="A32" s="18" t="s">
        <v>45</v>
      </c>
      <c r="B32" s="31">
        <v>44563000</v>
      </c>
      <c r="C32" s="31">
        <v>44563000</v>
      </c>
      <c r="D32" s="31">
        <v>42390827</v>
      </c>
      <c r="E32" s="31">
        <v>42774000</v>
      </c>
      <c r="F32" s="31">
        <v>42774000</v>
      </c>
      <c r="G32" s="31">
        <v>41708656</v>
      </c>
      <c r="H32" s="31">
        <v>42728000</v>
      </c>
      <c r="I32" s="31">
        <v>42728000</v>
      </c>
      <c r="J32" s="31">
        <v>41317493</v>
      </c>
      <c r="K32" s="31">
        <v>50285000</v>
      </c>
      <c r="L32" s="31">
        <v>50285000</v>
      </c>
      <c r="M32" s="31">
        <v>47956110</v>
      </c>
      <c r="N32" s="31">
        <v>79793000</v>
      </c>
      <c r="O32" s="31">
        <v>79793000</v>
      </c>
      <c r="P32" s="31">
        <v>66412077</v>
      </c>
    </row>
    <row r="33" spans="1:16" ht="15" customHeight="1">
      <c r="A33" s="18" t="s">
        <v>46</v>
      </c>
      <c r="B33" s="31">
        <v>954212000</v>
      </c>
      <c r="C33" s="31">
        <v>925502000</v>
      </c>
      <c r="D33" s="31">
        <v>874535041</v>
      </c>
      <c r="E33" s="31">
        <v>790221000</v>
      </c>
      <c r="F33" s="31">
        <v>786627000</v>
      </c>
      <c r="G33" s="31">
        <v>755126901</v>
      </c>
      <c r="H33" s="31">
        <v>859428000</v>
      </c>
      <c r="I33" s="31">
        <v>859253000</v>
      </c>
      <c r="J33" s="31">
        <v>834003380</v>
      </c>
      <c r="K33" s="31">
        <v>886444000</v>
      </c>
      <c r="L33" s="31">
        <v>813474000</v>
      </c>
      <c r="M33" s="31">
        <v>798521105</v>
      </c>
      <c r="N33" s="31">
        <v>683643000</v>
      </c>
      <c r="O33" s="31">
        <v>680430000</v>
      </c>
      <c r="P33" s="31">
        <v>663296200</v>
      </c>
    </row>
    <row r="34" spans="1:16" ht="15" customHeight="1">
      <c r="A34" s="18" t="s">
        <v>47</v>
      </c>
      <c r="B34" s="31">
        <v>152926000</v>
      </c>
      <c r="C34" s="31">
        <v>141150000</v>
      </c>
      <c r="D34" s="31">
        <v>134150263</v>
      </c>
      <c r="E34" s="31">
        <v>175880000</v>
      </c>
      <c r="F34" s="31">
        <v>179562000</v>
      </c>
      <c r="G34" s="31">
        <v>171329355</v>
      </c>
      <c r="H34" s="31">
        <v>164390000</v>
      </c>
      <c r="I34" s="31">
        <v>163937000</v>
      </c>
      <c r="J34" s="31">
        <v>158151494</v>
      </c>
      <c r="K34" s="31">
        <v>153870000</v>
      </c>
      <c r="L34" s="31">
        <v>153374000</v>
      </c>
      <c r="M34" s="31">
        <v>145632088</v>
      </c>
      <c r="N34" s="31">
        <v>155141000</v>
      </c>
      <c r="O34" s="31">
        <v>157842000</v>
      </c>
      <c r="P34" s="31">
        <v>152479140</v>
      </c>
    </row>
    <row r="35" spans="1:16" ht="15" customHeight="1">
      <c r="A35" s="18" t="s">
        <v>48</v>
      </c>
      <c r="B35" s="31">
        <v>18231106000</v>
      </c>
      <c r="C35" s="31">
        <v>18262202000</v>
      </c>
      <c r="D35" s="31">
        <v>17724875180</v>
      </c>
      <c r="E35" s="31">
        <v>17853622000</v>
      </c>
      <c r="F35" s="31">
        <v>17919982000</v>
      </c>
      <c r="G35" s="31">
        <v>17568821525</v>
      </c>
      <c r="H35" s="31">
        <v>16752154000</v>
      </c>
      <c r="I35" s="31">
        <v>17709721000</v>
      </c>
      <c r="J35" s="31">
        <v>17547398999</v>
      </c>
      <c r="K35" s="31">
        <v>18511900000</v>
      </c>
      <c r="L35" s="31">
        <v>18585703000</v>
      </c>
      <c r="M35" s="31">
        <v>18413558459</v>
      </c>
      <c r="N35" s="31">
        <v>17663800000</v>
      </c>
      <c r="O35" s="31">
        <v>17788267000</v>
      </c>
      <c r="P35" s="31">
        <v>17396347415</v>
      </c>
    </row>
    <row r="36" spans="1:16" ht="15" customHeight="1">
      <c r="A36" s="18" t="s">
        <v>49</v>
      </c>
      <c r="B36" s="31">
        <v>138773000</v>
      </c>
      <c r="C36" s="31">
        <v>138773000</v>
      </c>
      <c r="D36" s="31">
        <v>131996657</v>
      </c>
      <c r="E36" s="31">
        <v>136889000</v>
      </c>
      <c r="F36" s="31">
        <v>136889000</v>
      </c>
      <c r="G36" s="31">
        <v>127200463</v>
      </c>
      <c r="H36" s="31">
        <v>203866000</v>
      </c>
      <c r="I36" s="31">
        <v>203866000</v>
      </c>
      <c r="J36" s="31">
        <v>199528592</v>
      </c>
      <c r="K36" s="31">
        <v>200437000</v>
      </c>
      <c r="L36" s="31">
        <v>200437000</v>
      </c>
      <c r="M36" s="31">
        <v>197436968</v>
      </c>
      <c r="N36" s="31">
        <v>195492000</v>
      </c>
      <c r="O36" s="31">
        <v>195492000</v>
      </c>
      <c r="P36" s="31">
        <v>189380590</v>
      </c>
    </row>
    <row r="37" spans="1:16" ht="15" customHeight="1">
      <c r="A37" s="18" t="s">
        <v>50</v>
      </c>
      <c r="B37" s="31">
        <v>845648000</v>
      </c>
      <c r="C37" s="31">
        <v>506013000</v>
      </c>
      <c r="D37" s="31">
        <v>501951573</v>
      </c>
      <c r="E37" s="31">
        <v>758686000</v>
      </c>
      <c r="F37" s="31">
        <v>701310000</v>
      </c>
      <c r="G37" s="31">
        <v>694573829</v>
      </c>
      <c r="H37" s="31">
        <v>1130477000</v>
      </c>
      <c r="I37" s="31">
        <v>956643000</v>
      </c>
      <c r="J37" s="31">
        <v>939574100</v>
      </c>
      <c r="K37" s="31">
        <v>1227010000</v>
      </c>
      <c r="L37" s="31">
        <v>1147629000</v>
      </c>
      <c r="M37" s="31">
        <v>1133130267</v>
      </c>
      <c r="N37" s="31">
        <v>1842480000</v>
      </c>
      <c r="O37" s="31">
        <v>1344120000</v>
      </c>
      <c r="P37" s="31">
        <v>1113727293</v>
      </c>
    </row>
    <row r="38" spans="1:16" ht="15" customHeight="1">
      <c r="A38" s="18" t="s">
        <v>51</v>
      </c>
      <c r="B38" s="31">
        <v>126000000</v>
      </c>
      <c r="C38" s="31">
        <v>188000000</v>
      </c>
      <c r="D38" s="31">
        <v>129743586</v>
      </c>
      <c r="E38" s="31">
        <v>117000000</v>
      </c>
      <c r="F38" s="31">
        <v>117000000</v>
      </c>
      <c r="G38" s="31">
        <v>103059637</v>
      </c>
      <c r="H38" s="31">
        <v>115500000</v>
      </c>
      <c r="I38" s="31">
        <v>127649000</v>
      </c>
      <c r="J38" s="31">
        <v>107164773</v>
      </c>
      <c r="K38" s="31">
        <v>68200000</v>
      </c>
      <c r="L38" s="31">
        <v>75100000</v>
      </c>
      <c r="M38" s="31">
        <v>37138707</v>
      </c>
      <c r="N38" s="31">
        <v>83400000</v>
      </c>
      <c r="O38" s="31">
        <v>88700000</v>
      </c>
      <c r="P38" s="31">
        <v>45066072</v>
      </c>
    </row>
    <row r="39" spans="1:16" ht="15" customHeight="1">
      <c r="A39" s="18" t="s">
        <v>52</v>
      </c>
      <c r="B39" s="31">
        <v>344897000</v>
      </c>
      <c r="C39" s="31">
        <v>344897000</v>
      </c>
      <c r="D39" s="31">
        <v>344635600</v>
      </c>
      <c r="E39" s="31">
        <v>337397000</v>
      </c>
      <c r="F39" s="31">
        <v>337397000</v>
      </c>
      <c r="G39" s="31">
        <v>337196400</v>
      </c>
      <c r="H39" s="31">
        <v>329797000</v>
      </c>
      <c r="I39" s="31">
        <v>329797000</v>
      </c>
      <c r="J39" s="31">
        <v>329757200</v>
      </c>
      <c r="K39" s="31">
        <v>322397000</v>
      </c>
      <c r="L39" s="31">
        <v>322397000</v>
      </c>
      <c r="M39" s="31">
        <v>322318000</v>
      </c>
      <c r="N39" s="31">
        <v>267997000</v>
      </c>
      <c r="O39" s="31">
        <v>267997000</v>
      </c>
      <c r="P39" s="31">
        <v>267978800</v>
      </c>
    </row>
    <row r="40" spans="1:16" ht="15" customHeight="1">
      <c r="A40" s="18" t="s">
        <v>53</v>
      </c>
      <c r="B40" s="31">
        <v>265426000</v>
      </c>
      <c r="C40" s="31">
        <v>751173000</v>
      </c>
      <c r="D40" s="31">
        <v>722211465</v>
      </c>
      <c r="E40" s="31">
        <v>487756000</v>
      </c>
      <c r="F40" s="31">
        <v>487756000</v>
      </c>
      <c r="G40" s="31">
        <v>479216411</v>
      </c>
      <c r="H40" s="31">
        <v>0</v>
      </c>
      <c r="I40" s="31">
        <v>0</v>
      </c>
      <c r="J40" s="31">
        <v>0</v>
      </c>
      <c r="K40" s="31">
        <v>0</v>
      </c>
      <c r="L40" s="31">
        <v>0</v>
      </c>
      <c r="M40" s="31">
        <v>0</v>
      </c>
      <c r="N40" s="31">
        <v>0</v>
      </c>
      <c r="O40" s="31">
        <v>0</v>
      </c>
      <c r="P40" s="31">
        <v>0</v>
      </c>
    </row>
    <row r="41" spans="1:16" ht="15" customHeight="1">
      <c r="A41" s="18" t="s">
        <v>54</v>
      </c>
      <c r="B41" s="31">
        <v>348304000</v>
      </c>
      <c r="C41" s="31">
        <v>379661000</v>
      </c>
      <c r="D41" s="31">
        <v>231722940</v>
      </c>
      <c r="E41" s="31">
        <v>303254000</v>
      </c>
      <c r="F41" s="31">
        <v>446154000</v>
      </c>
      <c r="G41" s="31">
        <v>319753226</v>
      </c>
      <c r="H41" s="31">
        <v>299000000</v>
      </c>
      <c r="I41" s="31">
        <v>420609000</v>
      </c>
      <c r="J41" s="31">
        <v>290749098</v>
      </c>
      <c r="K41" s="31">
        <v>267800000</v>
      </c>
      <c r="L41" s="31">
        <v>314800000</v>
      </c>
      <c r="M41" s="31">
        <v>146933471</v>
      </c>
      <c r="N41" s="31">
        <v>238000000</v>
      </c>
      <c r="O41" s="31">
        <v>309000000</v>
      </c>
      <c r="P41" s="31">
        <v>167523287</v>
      </c>
    </row>
    <row r="42" spans="1:16" ht="15" customHeight="1">
      <c r="A42" s="18" t="s">
        <v>55</v>
      </c>
      <c r="B42" s="31">
        <v>484004000</v>
      </c>
      <c r="C42" s="31">
        <v>639574000</v>
      </c>
      <c r="D42" s="31">
        <v>501098240</v>
      </c>
      <c r="E42" s="31">
        <v>1212631000</v>
      </c>
      <c r="F42" s="31">
        <v>209011000</v>
      </c>
      <c r="G42" s="31">
        <v>176553975</v>
      </c>
      <c r="H42" s="31">
        <v>1144303000</v>
      </c>
      <c r="I42" s="31">
        <v>870694000</v>
      </c>
      <c r="J42" s="31">
        <v>844274603</v>
      </c>
      <c r="K42" s="31">
        <v>325428000</v>
      </c>
      <c r="L42" s="31">
        <v>329823000</v>
      </c>
      <c r="M42" s="31">
        <v>329329933</v>
      </c>
      <c r="N42" s="31">
        <v>0</v>
      </c>
      <c r="O42" s="31">
        <v>0</v>
      </c>
      <c r="P42" s="31">
        <v>0</v>
      </c>
    </row>
    <row r="43" spans="1:16" ht="15" customHeight="1">
      <c r="A43" s="18" t="s">
        <v>56</v>
      </c>
      <c r="B43" s="31">
        <v>299302000</v>
      </c>
      <c r="C43" s="31">
        <v>299302000</v>
      </c>
      <c r="D43" s="31">
        <v>299185335</v>
      </c>
      <c r="E43" s="31">
        <v>293802000</v>
      </c>
      <c r="F43" s="31">
        <v>293802000</v>
      </c>
      <c r="G43" s="31">
        <v>293671445</v>
      </c>
      <c r="H43" s="31">
        <v>288202000</v>
      </c>
      <c r="I43" s="31">
        <v>288202000</v>
      </c>
      <c r="J43" s="31">
        <v>288157555</v>
      </c>
      <c r="K43" s="31">
        <v>282702000</v>
      </c>
      <c r="L43" s="31">
        <v>282702000</v>
      </c>
      <c r="M43" s="31">
        <v>282643665</v>
      </c>
      <c r="N43" s="31">
        <v>277202000</v>
      </c>
      <c r="O43" s="31">
        <v>277202000</v>
      </c>
      <c r="P43" s="31">
        <v>277129775</v>
      </c>
    </row>
    <row r="44" spans="1:16" ht="15" customHeight="1">
      <c r="A44" s="18" t="s">
        <v>57</v>
      </c>
      <c r="B44" s="31">
        <v>7643867000</v>
      </c>
      <c r="C44" s="31">
        <v>7640104000</v>
      </c>
      <c r="D44" s="31">
        <v>7049856600</v>
      </c>
      <c r="E44" s="31">
        <v>8072332000</v>
      </c>
      <c r="F44" s="31">
        <v>8206046000</v>
      </c>
      <c r="G44" s="31">
        <v>8175304508</v>
      </c>
      <c r="H44" s="31">
        <v>8904702000</v>
      </c>
      <c r="I44" s="31">
        <v>9529019000</v>
      </c>
      <c r="J44" s="31">
        <v>9376304582</v>
      </c>
      <c r="K44" s="31">
        <v>10677374000</v>
      </c>
      <c r="L44" s="31">
        <v>11006646000</v>
      </c>
      <c r="M44" s="31">
        <v>10867073137</v>
      </c>
      <c r="N44" s="31">
        <v>11968032000</v>
      </c>
      <c r="O44" s="31">
        <v>12056312000</v>
      </c>
      <c r="P44" s="31">
        <v>11730754682</v>
      </c>
    </row>
    <row r="45" spans="1:16" ht="15" customHeight="1">
      <c r="A45" s="18" t="s">
        <v>146</v>
      </c>
      <c r="B45" s="31">
        <v>0</v>
      </c>
      <c r="C45" s="31">
        <v>0</v>
      </c>
      <c r="D45" s="31">
        <v>0</v>
      </c>
      <c r="E45" s="31">
        <v>0</v>
      </c>
      <c r="F45" s="31">
        <v>0</v>
      </c>
      <c r="G45" s="31">
        <v>0</v>
      </c>
      <c r="H45" s="31">
        <v>0</v>
      </c>
      <c r="I45" s="31">
        <v>1171900000</v>
      </c>
      <c r="J45" s="31">
        <v>494896442</v>
      </c>
      <c r="K45" s="31">
        <v>1390549000</v>
      </c>
      <c r="L45" s="31">
        <v>1900110000</v>
      </c>
      <c r="M45" s="31">
        <v>1070892167</v>
      </c>
      <c r="N45" s="31">
        <v>978591000</v>
      </c>
      <c r="O45" s="31">
        <v>1658687000</v>
      </c>
      <c r="P45" s="31">
        <v>934337072</v>
      </c>
    </row>
    <row r="46" spans="1:16" ht="15" customHeight="1">
      <c r="A46" s="18" t="s">
        <v>172</v>
      </c>
      <c r="B46" s="31"/>
      <c r="C46" s="31"/>
      <c r="D46" s="31"/>
      <c r="E46" s="31"/>
      <c r="F46" s="31"/>
      <c r="G46" s="31"/>
      <c r="H46" s="31"/>
      <c r="I46" s="31"/>
      <c r="J46" s="31"/>
      <c r="K46" s="31"/>
      <c r="L46" s="31"/>
      <c r="M46" s="31"/>
      <c r="N46" s="31">
        <v>59897000</v>
      </c>
      <c r="O46" s="31">
        <v>59897000</v>
      </c>
      <c r="P46" s="31">
        <v>21710441</v>
      </c>
    </row>
    <row r="47" spans="1:16" ht="15" customHeight="1">
      <c r="A47" s="18" t="s">
        <v>150</v>
      </c>
      <c r="B47" s="31"/>
      <c r="C47" s="31"/>
      <c r="D47" s="31"/>
      <c r="E47" s="31"/>
      <c r="F47" s="31"/>
      <c r="G47" s="31"/>
      <c r="H47" s="63">
        <v>-3789992000</v>
      </c>
      <c r="I47" s="63">
        <v>-3811976000</v>
      </c>
      <c r="J47" s="63">
        <v>-2437176568</v>
      </c>
      <c r="K47" s="31">
        <v>0</v>
      </c>
      <c r="L47" s="31">
        <v>0</v>
      </c>
      <c r="M47" s="31">
        <v>0</v>
      </c>
      <c r="N47" s="31">
        <v>0</v>
      </c>
      <c r="O47" s="31">
        <v>0</v>
      </c>
      <c r="P47" s="31">
        <v>0</v>
      </c>
    </row>
    <row r="48" spans="1:16" s="68" customFormat="1" ht="15" customHeight="1">
      <c r="A48" s="76" t="s">
        <v>10</v>
      </c>
      <c r="B48" s="77">
        <v>9089350000</v>
      </c>
      <c r="C48" s="77">
        <v>8881485000</v>
      </c>
      <c r="D48" s="77">
        <v>8370712395</v>
      </c>
      <c r="E48" s="77">
        <v>8773134000</v>
      </c>
      <c r="F48" s="77">
        <v>8641357000</v>
      </c>
      <c r="G48" s="77">
        <v>8102257085</v>
      </c>
      <c r="H48" s="77">
        <v>8459542000</v>
      </c>
      <c r="I48" s="77">
        <v>8482841000</v>
      </c>
      <c r="J48" s="77">
        <v>8011903550</v>
      </c>
      <c r="K48" s="77">
        <f>$K$49</f>
        <v>8972466000</v>
      </c>
      <c r="L48" s="77">
        <f>$L$49</f>
        <v>9213888000</v>
      </c>
      <c r="M48" s="77">
        <f>$M$49</f>
        <v>8749674766</v>
      </c>
      <c r="N48" s="77">
        <f>$N$49</f>
        <v>9520189000</v>
      </c>
      <c r="O48" s="77">
        <f>$O$49</f>
        <v>10112221600</v>
      </c>
      <c r="P48" s="77">
        <f>$P$49</f>
        <v>8892396035</v>
      </c>
    </row>
    <row r="49" spans="1:16" ht="15" customHeight="1">
      <c r="A49" s="15" t="s">
        <v>58</v>
      </c>
      <c r="B49" s="31">
        <v>9089350000</v>
      </c>
      <c r="C49" s="31">
        <v>8881485000</v>
      </c>
      <c r="D49" s="31">
        <v>8370712395</v>
      </c>
      <c r="E49" s="31">
        <v>8773134000</v>
      </c>
      <c r="F49" s="31">
        <v>8641357000</v>
      </c>
      <c r="G49" s="31">
        <v>8102257085</v>
      </c>
      <c r="H49" s="31">
        <v>8459542000</v>
      </c>
      <c r="I49" s="31">
        <f aca="true" t="shared" si="2" ref="I49:P49">SUM(I50:I51)</f>
        <v>8482841000</v>
      </c>
      <c r="J49" s="31">
        <f t="shared" si="2"/>
        <v>8011903550</v>
      </c>
      <c r="K49" s="31">
        <f t="shared" si="2"/>
        <v>8972466000</v>
      </c>
      <c r="L49" s="31">
        <f t="shared" si="2"/>
        <v>9213888000</v>
      </c>
      <c r="M49" s="31">
        <f t="shared" si="2"/>
        <v>8749674766</v>
      </c>
      <c r="N49" s="31">
        <f t="shared" si="2"/>
        <v>9520189000</v>
      </c>
      <c r="O49" s="31">
        <f t="shared" si="2"/>
        <v>10112221600</v>
      </c>
      <c r="P49" s="31">
        <f t="shared" si="2"/>
        <v>8892396035</v>
      </c>
    </row>
    <row r="50" spans="1:16" ht="15" customHeight="1">
      <c r="A50" s="37" t="s">
        <v>61</v>
      </c>
      <c r="B50" s="31">
        <v>5894536000</v>
      </c>
      <c r="C50" s="31">
        <v>5704170000</v>
      </c>
      <c r="D50" s="31">
        <v>5442322203</v>
      </c>
      <c r="E50" s="31">
        <v>5806815000</v>
      </c>
      <c r="F50" s="31">
        <v>5694274000</v>
      </c>
      <c r="G50" s="31">
        <v>5376325171</v>
      </c>
      <c r="H50" s="31">
        <v>5586358000</v>
      </c>
      <c r="I50" s="31">
        <v>5607179000</v>
      </c>
      <c r="J50" s="31">
        <v>5323644077</v>
      </c>
      <c r="K50" s="31">
        <v>5664762000</v>
      </c>
      <c r="L50" s="31">
        <v>5620002000</v>
      </c>
      <c r="M50" s="31">
        <v>5468123308</v>
      </c>
      <c r="N50" s="31">
        <v>5486234000</v>
      </c>
      <c r="O50" s="31">
        <v>5519182000</v>
      </c>
      <c r="P50" s="31">
        <v>5247515119</v>
      </c>
    </row>
    <row r="51" spans="1:16" ht="15" customHeight="1">
      <c r="A51" s="37" t="s">
        <v>62</v>
      </c>
      <c r="B51" s="31">
        <v>3194814000</v>
      </c>
      <c r="C51" s="31">
        <v>3177315000</v>
      </c>
      <c r="D51" s="31">
        <v>2928390192</v>
      </c>
      <c r="E51" s="31">
        <v>2966319000</v>
      </c>
      <c r="F51" s="31">
        <v>2947083000</v>
      </c>
      <c r="G51" s="31">
        <v>2725931914</v>
      </c>
      <c r="H51" s="31">
        <v>2873184000</v>
      </c>
      <c r="I51" s="31">
        <v>2875662000</v>
      </c>
      <c r="J51" s="31">
        <v>2688259473</v>
      </c>
      <c r="K51" s="31">
        <v>3307704000</v>
      </c>
      <c r="L51" s="31">
        <v>3593886000</v>
      </c>
      <c r="M51" s="31">
        <v>3281551458</v>
      </c>
      <c r="N51" s="31">
        <v>4033955000</v>
      </c>
      <c r="O51" s="31">
        <v>4593039600</v>
      </c>
      <c r="P51" s="31">
        <v>3644880916</v>
      </c>
    </row>
    <row r="52" spans="1:16" ht="15" customHeight="1">
      <c r="A52" s="57" t="s">
        <v>151</v>
      </c>
      <c r="B52" s="22"/>
      <c r="C52" s="22"/>
      <c r="D52" s="22"/>
      <c r="E52" s="22"/>
      <c r="F52" s="22"/>
      <c r="G52" s="22"/>
      <c r="H52" s="64">
        <v>-497857000</v>
      </c>
      <c r="I52" s="64">
        <v>-591402000</v>
      </c>
      <c r="J52" s="64">
        <v>-486190725</v>
      </c>
      <c r="K52" s="44">
        <v>0</v>
      </c>
      <c r="L52" s="44">
        <v>0</v>
      </c>
      <c r="M52" s="44">
        <v>0</v>
      </c>
      <c r="N52" s="44">
        <v>0</v>
      </c>
      <c r="O52" s="44">
        <v>0</v>
      </c>
      <c r="P52" s="44">
        <v>0</v>
      </c>
    </row>
    <row r="53" spans="14:16" ht="15" customHeight="1">
      <c r="N53" s="56"/>
      <c r="O53" s="56"/>
      <c r="P53" s="56" t="s">
        <v>13</v>
      </c>
    </row>
    <row r="54" ht="15" customHeight="1"/>
    <row r="55" ht="15" customHeight="1"/>
    <row r="56" ht="15" customHeight="1"/>
    <row r="57" ht="15" customHeight="1"/>
    <row r="58" ht="15" customHeight="1"/>
    <row r="59" ht="15" customHeight="1">
      <c r="A59" s="88" t="s">
        <v>42</v>
      </c>
    </row>
    <row r="60" ht="15" customHeight="1">
      <c r="A60" s="98"/>
    </row>
    <row r="61" ht="15" customHeight="1">
      <c r="A61" s="35" t="s">
        <v>152</v>
      </c>
    </row>
    <row r="62" ht="15" customHeight="1">
      <c r="A62" s="18" t="s">
        <v>43</v>
      </c>
    </row>
    <row r="63" ht="15" customHeight="1">
      <c r="A63" s="18" t="s">
        <v>44</v>
      </c>
    </row>
    <row r="64" ht="15" customHeight="1">
      <c r="A64" s="18" t="s">
        <v>45</v>
      </c>
    </row>
    <row r="65" ht="15" customHeight="1">
      <c r="A65" s="18" t="s">
        <v>46</v>
      </c>
    </row>
    <row r="66" ht="15" customHeight="1">
      <c r="A66" s="18" t="s">
        <v>47</v>
      </c>
    </row>
    <row r="67" ht="15" customHeight="1">
      <c r="A67" s="18" t="s">
        <v>48</v>
      </c>
    </row>
    <row r="68" ht="15" customHeight="1">
      <c r="A68" s="18" t="s">
        <v>49</v>
      </c>
    </row>
    <row r="69" ht="15" customHeight="1">
      <c r="A69" s="18" t="s">
        <v>50</v>
      </c>
    </row>
    <row r="70" ht="15" customHeight="1">
      <c r="A70" s="18" t="s">
        <v>51</v>
      </c>
    </row>
    <row r="71" ht="15" customHeight="1">
      <c r="A71" s="18" t="s">
        <v>52</v>
      </c>
    </row>
    <row r="72" ht="15" customHeight="1">
      <c r="A72" s="18" t="s">
        <v>53</v>
      </c>
    </row>
    <row r="73" ht="15" customHeight="1">
      <c r="A73" s="18" t="s">
        <v>54</v>
      </c>
    </row>
    <row r="74" ht="15" customHeight="1">
      <c r="A74" s="18" t="s">
        <v>55</v>
      </c>
    </row>
    <row r="75" ht="15" customHeight="1">
      <c r="A75" s="18" t="s">
        <v>56</v>
      </c>
    </row>
    <row r="76" ht="15" customHeight="1">
      <c r="A76" s="18" t="s">
        <v>57</v>
      </c>
    </row>
    <row r="77" ht="15" customHeight="1">
      <c r="A77" s="18" t="s">
        <v>146</v>
      </c>
    </row>
    <row r="78" ht="15" customHeight="1">
      <c r="A78" s="18" t="s">
        <v>150</v>
      </c>
    </row>
    <row r="79" ht="15" customHeight="1">
      <c r="A79" s="36" t="s">
        <v>153</v>
      </c>
    </row>
    <row r="80" ht="15" customHeight="1">
      <c r="A80" s="15" t="s">
        <v>58</v>
      </c>
    </row>
    <row r="81" ht="15" customHeight="1">
      <c r="A81" s="37" t="s">
        <v>59</v>
      </c>
    </row>
    <row r="82" ht="15" customHeight="1">
      <c r="A82" s="37" t="s">
        <v>60</v>
      </c>
    </row>
    <row r="83" ht="15" customHeight="1">
      <c r="A83" s="12" t="s">
        <v>151</v>
      </c>
    </row>
    <row r="84" ht="15" customHeight="1">
      <c r="A84" s="38" t="s">
        <v>154</v>
      </c>
    </row>
    <row r="85" ht="15" customHeight="1">
      <c r="A85" s="18" t="s">
        <v>43</v>
      </c>
    </row>
    <row r="86" ht="15" customHeight="1">
      <c r="A86" s="18" t="s">
        <v>44</v>
      </c>
    </row>
    <row r="87" ht="15" customHeight="1">
      <c r="A87" s="18" t="s">
        <v>45</v>
      </c>
    </row>
    <row r="88" ht="15" customHeight="1">
      <c r="A88" s="18" t="s">
        <v>46</v>
      </c>
    </row>
    <row r="89" ht="15" customHeight="1">
      <c r="A89" s="18" t="s">
        <v>47</v>
      </c>
    </row>
    <row r="90" ht="15" customHeight="1">
      <c r="A90" s="18" t="s">
        <v>48</v>
      </c>
    </row>
    <row r="91" ht="15" customHeight="1">
      <c r="A91" s="18" t="s">
        <v>49</v>
      </c>
    </row>
    <row r="92" ht="15" customHeight="1">
      <c r="A92" s="18" t="s">
        <v>50</v>
      </c>
    </row>
    <row r="93" ht="15" customHeight="1">
      <c r="A93" s="18" t="s">
        <v>51</v>
      </c>
    </row>
    <row r="94" ht="15" customHeight="1">
      <c r="A94" s="18" t="s">
        <v>52</v>
      </c>
    </row>
    <row r="95" ht="15" customHeight="1">
      <c r="A95" s="18" t="s">
        <v>53</v>
      </c>
    </row>
    <row r="96" ht="15" customHeight="1">
      <c r="A96" s="18" t="s">
        <v>54</v>
      </c>
    </row>
    <row r="97" ht="15" customHeight="1">
      <c r="A97" s="18" t="s">
        <v>55</v>
      </c>
    </row>
    <row r="98" ht="15" customHeight="1">
      <c r="A98" s="18" t="s">
        <v>56</v>
      </c>
    </row>
    <row r="99" ht="15" customHeight="1">
      <c r="A99" s="18" t="s">
        <v>57</v>
      </c>
    </row>
    <row r="100" ht="15" customHeight="1">
      <c r="A100" s="18" t="s">
        <v>146</v>
      </c>
    </row>
    <row r="101" ht="15" customHeight="1">
      <c r="A101" s="18" t="s">
        <v>150</v>
      </c>
    </row>
    <row r="102" ht="15" customHeight="1">
      <c r="A102" s="39" t="s">
        <v>155</v>
      </c>
    </row>
    <row r="103" ht="13.5">
      <c r="A103" s="15" t="s">
        <v>58</v>
      </c>
    </row>
    <row r="104" ht="13.5">
      <c r="A104" s="37" t="s">
        <v>61</v>
      </c>
    </row>
    <row r="105" ht="13.5">
      <c r="A105" s="37" t="s">
        <v>62</v>
      </c>
    </row>
    <row r="106" ht="13.5">
      <c r="A106" s="57" t="s">
        <v>151</v>
      </c>
    </row>
  </sheetData>
  <mergeCells count="8">
    <mergeCell ref="A59:A60"/>
    <mergeCell ref="A3:A4"/>
    <mergeCell ref="E3:G3"/>
    <mergeCell ref="B3:D3"/>
    <mergeCell ref="B1:D1"/>
    <mergeCell ref="K3:M3"/>
    <mergeCell ref="H3:J3"/>
    <mergeCell ref="N3:P3"/>
  </mergeCells>
  <printOptions horizontalCentered="1"/>
  <pageMargins left="0.6692913385826772" right="0.7086614173228347" top="1.1023622047244095" bottom="0.984251968503937" header="0.7480314960629921" footer="0.5118110236220472"/>
  <pageSetup fitToWidth="2" horizontalDpi="600" verticalDpi="600" orientation="landscape" paperSize="8" scale="80" r:id="rId1"/>
  <headerFooter alignWithMargins="0">
    <oddHeader>&amp;R&amp;A</oddHeader>
    <oddFooter xml:space="preserve">&amp;C&amp;P / &amp;N </oddFooter>
  </headerFooter>
  <colBreaks count="1" manualBreakCount="1">
    <brk id="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F19"/>
  <sheetViews>
    <sheetView zoomScale="75" zoomScaleNormal="75" workbookViewId="0" topLeftCell="A1">
      <pane xSplit="1" ySplit="4" topLeftCell="B5" activePane="bottomRight" state="frozen"/>
      <selection pane="topLeft" activeCell="A1" sqref="A1"/>
      <selection pane="topRight" activeCell="A1" sqref="A1"/>
      <selection pane="bottomLeft" activeCell="A1" sqref="A1"/>
      <selection pane="bottomRight" activeCell="E13" sqref="E13"/>
    </sheetView>
  </sheetViews>
  <sheetFormatPr defaultColWidth="9.00390625" defaultRowHeight="13.5"/>
  <cols>
    <col min="1" max="1" width="15.625" style="2" customWidth="1"/>
    <col min="2" max="2" width="13.25390625" style="2" customWidth="1"/>
    <col min="3" max="5" width="14.75390625" style="2" customWidth="1"/>
    <col min="6" max="6" width="9.625" style="2" customWidth="1"/>
    <col min="7" max="16384" width="9.00390625" style="2" customWidth="1"/>
  </cols>
  <sheetData>
    <row r="1" spans="1:4" ht="24" customHeight="1">
      <c r="A1" s="1" t="s">
        <v>158</v>
      </c>
      <c r="C1" s="19"/>
      <c r="D1" s="19"/>
    </row>
    <row r="2" spans="2:6" ht="24" customHeight="1">
      <c r="B2" s="3"/>
      <c r="F2" s="4" t="s">
        <v>0</v>
      </c>
    </row>
    <row r="3" spans="1:6" ht="24" customHeight="1">
      <c r="A3" s="101" t="s">
        <v>23</v>
      </c>
      <c r="B3" s="89" t="s">
        <v>143</v>
      </c>
      <c r="C3" s="91" t="s">
        <v>170</v>
      </c>
      <c r="D3" s="89" t="s">
        <v>179</v>
      </c>
      <c r="E3" s="100" t="s">
        <v>175</v>
      </c>
      <c r="F3" s="94"/>
    </row>
    <row r="4" spans="1:6" ht="24" customHeight="1">
      <c r="A4" s="102"/>
      <c r="B4" s="90"/>
      <c r="C4" s="99"/>
      <c r="D4" s="103"/>
      <c r="E4" s="87" t="s">
        <v>5</v>
      </c>
      <c r="F4" s="5" t="s">
        <v>6</v>
      </c>
    </row>
    <row r="5" spans="1:6" s="68" customFormat="1" ht="30" customHeight="1">
      <c r="A5" s="78" t="s">
        <v>64</v>
      </c>
      <c r="B5" s="79">
        <v>79575344.48300001</v>
      </c>
      <c r="C5" s="79">
        <f>SUM(C7:C18)</f>
        <v>84411798.86899999</v>
      </c>
      <c r="D5" s="79">
        <f>SUM(D7:D18)</f>
        <v>85485755228</v>
      </c>
      <c r="E5" s="79">
        <f>SUM(E7:E18)</f>
        <v>80433041379</v>
      </c>
      <c r="F5" s="80">
        <v>100</v>
      </c>
    </row>
    <row r="6" spans="1:6" ht="30" customHeight="1">
      <c r="A6" s="29"/>
      <c r="B6" s="32"/>
      <c r="C6" s="32"/>
      <c r="D6" s="32"/>
      <c r="E6" s="32"/>
      <c r="F6" s="51"/>
    </row>
    <row r="7" spans="1:6" ht="30" customHeight="1">
      <c r="A7" s="6" t="s">
        <v>65</v>
      </c>
      <c r="B7" s="30">
        <v>15318744.211</v>
      </c>
      <c r="C7" s="52">
        <v>15647769.625</v>
      </c>
      <c r="D7" s="52">
        <v>17131802494</v>
      </c>
      <c r="E7" s="52">
        <v>16977323334</v>
      </c>
      <c r="F7" s="51">
        <f>E7/E5*100</f>
        <v>21.10739945043599</v>
      </c>
    </row>
    <row r="8" spans="1:6" ht="30" customHeight="1">
      <c r="A8" s="6" t="s">
        <v>66</v>
      </c>
      <c r="B8" s="30">
        <v>8065390.629</v>
      </c>
      <c r="C8" s="52">
        <v>8377787.454</v>
      </c>
      <c r="D8" s="52">
        <v>8656177962</v>
      </c>
      <c r="E8" s="52">
        <v>8450451428</v>
      </c>
      <c r="F8" s="51">
        <f>E8/E5*100</f>
        <v>10.506194075369505</v>
      </c>
    </row>
    <row r="9" spans="1:6" ht="30" customHeight="1">
      <c r="A9" s="6" t="s">
        <v>63</v>
      </c>
      <c r="B9" s="30">
        <v>823223.15</v>
      </c>
      <c r="C9" s="52">
        <v>876540.335</v>
      </c>
      <c r="D9" s="52">
        <v>853848080</v>
      </c>
      <c r="E9" s="52">
        <v>903007337</v>
      </c>
      <c r="F9" s="51">
        <f>E9/E5*100</f>
        <v>1.1226820738321146</v>
      </c>
    </row>
    <row r="10" spans="1:6" ht="30" customHeight="1">
      <c r="A10" s="6" t="s">
        <v>67</v>
      </c>
      <c r="B10" s="30">
        <v>11635594.815</v>
      </c>
      <c r="C10" s="52">
        <v>12650740.648</v>
      </c>
      <c r="D10" s="52">
        <v>13493662167</v>
      </c>
      <c r="E10" s="52">
        <v>14145830564</v>
      </c>
      <c r="F10" s="51">
        <f>E10/E5*100</f>
        <v>17.587088989144313</v>
      </c>
    </row>
    <row r="11" spans="1:6" ht="30" customHeight="1">
      <c r="A11" s="6" t="s">
        <v>68</v>
      </c>
      <c r="B11" s="30">
        <v>3989510.196</v>
      </c>
      <c r="C11" s="52">
        <v>4446392.832</v>
      </c>
      <c r="D11" s="52">
        <v>4243017727</v>
      </c>
      <c r="E11" s="52">
        <v>4086268638</v>
      </c>
      <c r="F11" s="51">
        <f>E11/E5*100</f>
        <v>5.0803358519610455</v>
      </c>
    </row>
    <row r="12" spans="1:6" ht="30" customHeight="1">
      <c r="A12" s="6" t="s">
        <v>69</v>
      </c>
      <c r="B12" s="30">
        <v>1423717.512</v>
      </c>
      <c r="C12" s="52">
        <v>999513.806</v>
      </c>
      <c r="D12" s="52">
        <v>1026789755</v>
      </c>
      <c r="E12" s="52">
        <v>1205523611</v>
      </c>
      <c r="F12" s="51">
        <f>E12/E5*100</f>
        <v>1.498791529366122</v>
      </c>
    </row>
    <row r="13" spans="1:6" ht="30" customHeight="1">
      <c r="A13" s="33" t="s">
        <v>70</v>
      </c>
      <c r="B13" s="30">
        <v>8650</v>
      </c>
      <c r="C13" s="52">
        <v>13930</v>
      </c>
      <c r="D13" s="52">
        <v>8440000</v>
      </c>
      <c r="E13" s="52">
        <v>10140000</v>
      </c>
      <c r="F13" s="51" t="s">
        <v>176</v>
      </c>
    </row>
    <row r="14" spans="1:6" ht="30" customHeight="1">
      <c r="A14" s="6" t="s">
        <v>71</v>
      </c>
      <c r="B14" s="30">
        <v>769000</v>
      </c>
      <c r="C14" s="52">
        <v>518000</v>
      </c>
      <c r="D14" s="52">
        <v>517000000</v>
      </c>
      <c r="E14" s="52">
        <v>617000000</v>
      </c>
      <c r="F14" s="51">
        <f>E14/E5*100</f>
        <v>0.7670976869974364</v>
      </c>
    </row>
    <row r="15" spans="1:6" ht="30" customHeight="1">
      <c r="A15" s="33" t="s">
        <v>72</v>
      </c>
      <c r="B15" s="30">
        <v>15996751.1</v>
      </c>
      <c r="C15" s="52">
        <v>13452212.165</v>
      </c>
      <c r="D15" s="52">
        <v>16361924301</v>
      </c>
      <c r="E15" s="52">
        <v>10940912646</v>
      </c>
      <c r="F15" s="51">
        <f>E15/E5*100</f>
        <v>13.602510185393196</v>
      </c>
    </row>
    <row r="16" spans="1:6" ht="30" customHeight="1">
      <c r="A16" s="33" t="s">
        <v>73</v>
      </c>
      <c r="B16" s="30">
        <v>1680</v>
      </c>
      <c r="C16" s="52">
        <v>3191.746</v>
      </c>
      <c r="D16" s="52">
        <v>0</v>
      </c>
      <c r="E16" s="52">
        <v>0</v>
      </c>
      <c r="F16" s="51">
        <f>E16/E5*100</f>
        <v>0</v>
      </c>
    </row>
    <row r="17" spans="1:6" ht="30" customHeight="1">
      <c r="A17" s="6" t="s">
        <v>74</v>
      </c>
      <c r="B17" s="30">
        <v>10676381.511</v>
      </c>
      <c r="C17" s="52">
        <v>16076137.077</v>
      </c>
      <c r="D17" s="52">
        <v>11496594017</v>
      </c>
      <c r="E17" s="52">
        <v>11838667776</v>
      </c>
      <c r="F17" s="51">
        <f>E17/E5*100</f>
        <v>14.71866234700273</v>
      </c>
    </row>
    <row r="18" spans="1:6" ht="30" customHeight="1">
      <c r="A18" s="6" t="s">
        <v>75</v>
      </c>
      <c r="B18" s="30">
        <v>10866701.359</v>
      </c>
      <c r="C18" s="52">
        <v>11349583.181</v>
      </c>
      <c r="D18" s="52">
        <v>11696498725</v>
      </c>
      <c r="E18" s="52">
        <v>11257916045</v>
      </c>
      <c r="F18" s="51">
        <f>E18/E5*100</f>
        <v>13.996631051103451</v>
      </c>
    </row>
    <row r="19" ht="24" customHeight="1">
      <c r="F19" s="20" t="s">
        <v>13</v>
      </c>
    </row>
  </sheetData>
  <mergeCells count="5">
    <mergeCell ref="B3:B4"/>
    <mergeCell ref="C3:C4"/>
    <mergeCell ref="E3:F3"/>
    <mergeCell ref="A3:A4"/>
    <mergeCell ref="D3:D4"/>
  </mergeCells>
  <printOptions horizontalCentered="1"/>
  <pageMargins left="0.87" right="0.71" top="1.1023622047244095" bottom="0.984251968503937" header="0.7480314960629921" footer="0.5118110236220472"/>
  <pageSetup fitToHeight="1" fitToWidth="1" horizontalDpi="600" verticalDpi="600" orientation="landscape" paperSize="9" scale="65"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18"/>
  <sheetViews>
    <sheetView workbookViewId="0" topLeftCell="A1">
      <pane xSplit="1" ySplit="4" topLeftCell="B5" activePane="bottomRight" state="frozen"/>
      <selection pane="topLeft" activeCell="A1" sqref="A1"/>
      <selection pane="topRight" activeCell="A1" sqref="A1"/>
      <selection pane="bottomLeft" activeCell="A1" sqref="A1"/>
      <selection pane="bottomRight" activeCell="G12" sqref="G12"/>
    </sheetView>
  </sheetViews>
  <sheetFormatPr defaultColWidth="9.00390625" defaultRowHeight="13.5"/>
  <cols>
    <col min="1" max="1" width="15.625" style="2" customWidth="1"/>
    <col min="2" max="5" width="11.125" style="2" customWidth="1"/>
    <col min="6" max="16384" width="9.00390625" style="2" customWidth="1"/>
  </cols>
  <sheetData>
    <row r="1" ht="21" customHeight="1">
      <c r="A1" s="1" t="s">
        <v>159</v>
      </c>
    </row>
    <row r="2" spans="2:5" ht="21" customHeight="1">
      <c r="B2" s="27"/>
      <c r="C2" s="27"/>
      <c r="D2" s="27"/>
      <c r="E2" s="27" t="s">
        <v>0</v>
      </c>
    </row>
    <row r="3" spans="1:5" ht="21" customHeight="1">
      <c r="A3" s="88" t="s">
        <v>79</v>
      </c>
      <c r="B3" s="106" t="s">
        <v>17</v>
      </c>
      <c r="C3" s="106" t="s">
        <v>142</v>
      </c>
      <c r="D3" s="106" t="s">
        <v>165</v>
      </c>
      <c r="E3" s="106" t="s">
        <v>178</v>
      </c>
    </row>
    <row r="4" spans="1:5" ht="21" customHeight="1">
      <c r="A4" s="98"/>
      <c r="B4" s="106"/>
      <c r="C4" s="106"/>
      <c r="D4" s="106"/>
      <c r="E4" s="106"/>
    </row>
    <row r="5" spans="1:5" ht="21" customHeight="1">
      <c r="A5" s="98" t="s">
        <v>76</v>
      </c>
      <c r="B5" s="104">
        <v>30032301</v>
      </c>
      <c r="C5" s="104">
        <v>31635493</v>
      </c>
      <c r="D5" s="104">
        <v>32740319</v>
      </c>
      <c r="E5" s="104">
        <v>33743450</v>
      </c>
    </row>
    <row r="6" spans="1:5" ht="21" customHeight="1">
      <c r="A6" s="98"/>
      <c r="B6" s="105"/>
      <c r="C6" s="105"/>
      <c r="D6" s="105"/>
      <c r="E6" s="105"/>
    </row>
    <row r="7" spans="1:5" ht="21" customHeight="1">
      <c r="A7" s="98" t="s">
        <v>77</v>
      </c>
      <c r="B7" s="104">
        <v>35241648</v>
      </c>
      <c r="C7" s="104">
        <v>37434657</v>
      </c>
      <c r="D7" s="104">
        <v>38176404</v>
      </c>
      <c r="E7" s="104">
        <v>38510450</v>
      </c>
    </row>
    <row r="8" spans="1:5" ht="21" customHeight="1">
      <c r="A8" s="98"/>
      <c r="B8" s="105"/>
      <c r="C8" s="105"/>
      <c r="D8" s="105"/>
      <c r="E8" s="105"/>
    </row>
    <row r="9" spans="1:5" ht="21" customHeight="1">
      <c r="A9" s="109" t="s">
        <v>80</v>
      </c>
      <c r="B9" s="107">
        <v>0.86</v>
      </c>
      <c r="C9" s="107">
        <v>0.83</v>
      </c>
      <c r="D9" s="107">
        <v>0.84</v>
      </c>
      <c r="E9" s="107">
        <v>0.86</v>
      </c>
    </row>
    <row r="10" spans="1:5" ht="21" customHeight="1">
      <c r="A10" s="110"/>
      <c r="B10" s="108"/>
      <c r="C10" s="108"/>
      <c r="D10" s="108"/>
      <c r="E10" s="108"/>
    </row>
    <row r="11" spans="1:5" ht="21" customHeight="1">
      <c r="A11" s="98" t="s">
        <v>7</v>
      </c>
      <c r="B11" s="104">
        <v>44932211</v>
      </c>
      <c r="C11" s="104">
        <v>47652018</v>
      </c>
      <c r="D11" s="104">
        <v>48780862</v>
      </c>
      <c r="E11" s="104">
        <v>49178172</v>
      </c>
    </row>
    <row r="12" spans="1:5" ht="21" customHeight="1">
      <c r="A12" s="98"/>
      <c r="B12" s="105"/>
      <c r="C12" s="105"/>
      <c r="D12" s="105"/>
      <c r="E12" s="105"/>
    </row>
    <row r="13" spans="2:5" ht="18" customHeight="1">
      <c r="B13" s="27"/>
      <c r="C13" s="27"/>
      <c r="D13" s="27"/>
      <c r="E13" s="27" t="s">
        <v>78</v>
      </c>
    </row>
    <row r="14" s="26" customFormat="1" ht="18" customHeight="1">
      <c r="A14" s="28" t="s">
        <v>147</v>
      </c>
    </row>
    <row r="15" s="26" customFormat="1" ht="18" customHeight="1">
      <c r="A15" s="53" t="s">
        <v>148</v>
      </c>
    </row>
    <row r="16" s="26" customFormat="1" ht="18" customHeight="1">
      <c r="A16" s="53" t="s">
        <v>162</v>
      </c>
    </row>
    <row r="17" s="26" customFormat="1" ht="18" customHeight="1">
      <c r="A17" s="26" t="s">
        <v>163</v>
      </c>
    </row>
    <row r="18" s="26" customFormat="1" ht="18" customHeight="1">
      <c r="A18" s="53" t="s">
        <v>149</v>
      </c>
    </row>
  </sheetData>
  <mergeCells count="25">
    <mergeCell ref="A11:A12"/>
    <mergeCell ref="C11:C12"/>
    <mergeCell ref="C3:C4"/>
    <mergeCell ref="C5:C6"/>
    <mergeCell ref="C7:C8"/>
    <mergeCell ref="C9:C10"/>
    <mergeCell ref="A7:A8"/>
    <mergeCell ref="A3:A4"/>
    <mergeCell ref="A5:A6"/>
    <mergeCell ref="A9:A10"/>
    <mergeCell ref="B11:B12"/>
    <mergeCell ref="B3:B4"/>
    <mergeCell ref="B5:B6"/>
    <mergeCell ref="B7:B8"/>
    <mergeCell ref="B9:B10"/>
    <mergeCell ref="D11:D12"/>
    <mergeCell ref="D3:D4"/>
    <mergeCell ref="D5:D6"/>
    <mergeCell ref="D7:D8"/>
    <mergeCell ref="D9:D10"/>
    <mergeCell ref="E11:E12"/>
    <mergeCell ref="E3:E4"/>
    <mergeCell ref="E5:E6"/>
    <mergeCell ref="E7:E8"/>
    <mergeCell ref="E9:E10"/>
  </mergeCells>
  <printOptions horizontalCentered="1"/>
  <pageMargins left="0.87" right="0.71" top="1.1023622047244095" bottom="0.984251968503937" header="0.7480314960629921" footer="0.5118110236220472"/>
  <pageSetup fitToHeight="1" fitToWidth="1" horizontalDpi="300" verticalDpi="300" orientation="landscape" paperSize="9" scale="76"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21"/>
  <sheetViews>
    <sheetView workbookViewId="0" topLeftCell="A1">
      <pane xSplit="1" ySplit="4" topLeftCell="B5" activePane="bottomRight" state="frozen"/>
      <selection pane="topLeft" activeCell="A1" sqref="A1"/>
      <selection pane="topRight" activeCell="A1" sqref="A1"/>
      <selection pane="bottomLeft" activeCell="A1" sqref="A1"/>
      <selection pane="bottomRight" activeCell="A22" sqref="A22"/>
    </sheetView>
  </sheetViews>
  <sheetFormatPr defaultColWidth="9.00390625" defaultRowHeight="13.5"/>
  <cols>
    <col min="1" max="1" width="18.625" style="2" customWidth="1"/>
    <col min="2" max="5" width="11.625" style="2" customWidth="1"/>
    <col min="6" max="16384" width="9.00390625" style="2" customWidth="1"/>
  </cols>
  <sheetData>
    <row r="1" ht="18" customHeight="1">
      <c r="A1" s="1" t="s">
        <v>160</v>
      </c>
    </row>
    <row r="2" ht="18" customHeight="1"/>
    <row r="3" spans="1:5" ht="18" customHeight="1">
      <c r="A3" s="88" t="s">
        <v>81</v>
      </c>
      <c r="B3" s="106" t="s">
        <v>16</v>
      </c>
      <c r="C3" s="106" t="s">
        <v>132</v>
      </c>
      <c r="D3" s="106" t="s">
        <v>171</v>
      </c>
      <c r="E3" s="106" t="s">
        <v>177</v>
      </c>
    </row>
    <row r="4" spans="1:5" ht="18" customHeight="1">
      <c r="A4" s="98"/>
      <c r="B4" s="106"/>
      <c r="C4" s="106"/>
      <c r="D4" s="106"/>
      <c r="E4" s="106"/>
    </row>
    <row r="5" spans="1:5" ht="27.75" customHeight="1">
      <c r="A5" s="12" t="s">
        <v>83</v>
      </c>
      <c r="B5" s="22"/>
      <c r="C5" s="22"/>
      <c r="D5" s="22"/>
      <c r="E5" s="22"/>
    </row>
    <row r="6" spans="1:5" ht="27.75" customHeight="1">
      <c r="A6" s="15" t="s">
        <v>133</v>
      </c>
      <c r="B6" s="8">
        <v>5804644.51</v>
      </c>
      <c r="C6" s="8">
        <v>6225808.38</v>
      </c>
      <c r="D6" s="8">
        <v>6335284</v>
      </c>
      <c r="E6" s="8">
        <v>6335631</v>
      </c>
    </row>
    <row r="7" spans="1:5" ht="27.75" customHeight="1">
      <c r="A7" s="15" t="s">
        <v>134</v>
      </c>
      <c r="B7" s="8">
        <v>826246.82</v>
      </c>
      <c r="C7" s="8">
        <v>869077.24</v>
      </c>
      <c r="D7" s="8">
        <v>873637</v>
      </c>
      <c r="E7" s="8">
        <v>872521</v>
      </c>
    </row>
    <row r="8" spans="1:5" ht="27.75" customHeight="1">
      <c r="A8" s="15" t="s">
        <v>135</v>
      </c>
      <c r="B8" s="8">
        <v>2438.7</v>
      </c>
      <c r="C8" s="8">
        <v>3120.03</v>
      </c>
      <c r="D8" s="8">
        <v>3120.03</v>
      </c>
      <c r="E8" s="8">
        <v>3120.03</v>
      </c>
    </row>
    <row r="9" spans="1:5" ht="27.75" customHeight="1">
      <c r="A9" s="15" t="s">
        <v>136</v>
      </c>
      <c r="B9" s="8">
        <v>116198.71</v>
      </c>
      <c r="C9" s="8">
        <v>116198.71</v>
      </c>
      <c r="D9" s="8">
        <v>116198.71</v>
      </c>
      <c r="E9" s="8">
        <v>116198.71</v>
      </c>
    </row>
    <row r="10" spans="1:5" ht="27.75" customHeight="1">
      <c r="A10" s="15" t="s">
        <v>137</v>
      </c>
      <c r="B10" s="8">
        <v>33620</v>
      </c>
      <c r="C10" s="8">
        <v>41410</v>
      </c>
      <c r="D10" s="8">
        <v>41410</v>
      </c>
      <c r="E10" s="8">
        <v>41410</v>
      </c>
    </row>
    <row r="11" spans="1:5" ht="27.75" customHeight="1">
      <c r="A11" s="23" t="s">
        <v>82</v>
      </c>
      <c r="B11" s="8">
        <v>1008631</v>
      </c>
      <c r="C11" s="8">
        <v>1024167</v>
      </c>
      <c r="D11" s="8">
        <v>1022607</v>
      </c>
      <c r="E11" s="8">
        <v>1007272</v>
      </c>
    </row>
    <row r="12" spans="1:5" ht="21" customHeight="1">
      <c r="A12" s="24"/>
      <c r="B12" s="25"/>
      <c r="C12" s="25"/>
      <c r="D12" s="25"/>
      <c r="E12" s="25"/>
    </row>
    <row r="13" spans="1:5" ht="27.75" customHeight="1">
      <c r="A13" s="12" t="s">
        <v>84</v>
      </c>
      <c r="B13" s="25"/>
      <c r="C13" s="25"/>
      <c r="D13" s="25"/>
      <c r="E13" s="25"/>
    </row>
    <row r="14" spans="1:5" ht="27.75" customHeight="1">
      <c r="A14" s="15" t="s">
        <v>138</v>
      </c>
      <c r="B14" s="8">
        <v>571</v>
      </c>
      <c r="C14" s="8">
        <v>610</v>
      </c>
      <c r="D14" s="8">
        <v>612</v>
      </c>
      <c r="E14" s="8">
        <v>653</v>
      </c>
    </row>
    <row r="15" spans="1:5" ht="27.75" customHeight="1">
      <c r="A15" s="15" t="s">
        <v>139</v>
      </c>
      <c r="B15" s="8">
        <v>272</v>
      </c>
      <c r="C15" s="8">
        <v>286</v>
      </c>
      <c r="D15" s="8">
        <v>273</v>
      </c>
      <c r="E15" s="8">
        <v>272</v>
      </c>
    </row>
    <row r="16" spans="1:5" ht="21" customHeight="1">
      <c r="A16" s="24"/>
      <c r="B16" s="25"/>
      <c r="C16" s="25"/>
      <c r="D16" s="25"/>
      <c r="E16" s="25"/>
    </row>
    <row r="17" spans="1:5" ht="27.75" customHeight="1">
      <c r="A17" s="7" t="s">
        <v>140</v>
      </c>
      <c r="B17" s="8">
        <v>1605743</v>
      </c>
      <c r="C17" s="8">
        <v>1557077</v>
      </c>
      <c r="D17" s="8">
        <v>1613549</v>
      </c>
      <c r="E17" s="8">
        <v>1732494</v>
      </c>
    </row>
    <row r="18" spans="1:5" ht="27.75" customHeight="1">
      <c r="A18" s="7" t="s">
        <v>141</v>
      </c>
      <c r="B18" s="8">
        <v>7734456</v>
      </c>
      <c r="C18" s="8">
        <v>5999430</v>
      </c>
      <c r="D18" s="8">
        <v>3994469</v>
      </c>
      <c r="E18" s="8">
        <v>5059681</v>
      </c>
    </row>
    <row r="19" spans="1:5" ht="18" customHeight="1">
      <c r="A19" s="26"/>
      <c r="B19" s="27"/>
      <c r="C19" s="27"/>
      <c r="D19" s="27"/>
      <c r="E19" s="27" t="s">
        <v>4</v>
      </c>
    </row>
    <row r="20" ht="18" customHeight="1">
      <c r="A20" s="65" t="s">
        <v>85</v>
      </c>
    </row>
    <row r="21" ht="18" customHeight="1">
      <c r="A21" s="65" t="s">
        <v>180</v>
      </c>
    </row>
    <row r="22" ht="14.25" customHeight="1"/>
  </sheetData>
  <mergeCells count="5">
    <mergeCell ref="A3:A4"/>
    <mergeCell ref="E3:E4"/>
    <mergeCell ref="B3:B4"/>
    <mergeCell ref="C3:C4"/>
    <mergeCell ref="D3:D4"/>
  </mergeCells>
  <printOptions horizontalCentered="1"/>
  <pageMargins left="0.87" right="0.71" top="1.1023622047244095" bottom="0.984251968503937" header="0.7480314960629921" footer="0.5118110236220472"/>
  <pageSetup fitToHeight="1" fitToWidth="1" horizontalDpi="600" verticalDpi="600" orientation="landscape" paperSize="9" scale="77"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dimension ref="A1:V41"/>
  <sheetViews>
    <sheetView workbookViewId="0" topLeftCell="A1">
      <pane xSplit="2" ySplit="6" topLeftCell="C7" activePane="bottomRight" state="frozen"/>
      <selection pane="topLeft" activeCell="A1" sqref="A1"/>
      <selection pane="topRight" activeCell="A1" sqref="A1"/>
      <selection pane="bottomLeft" activeCell="A1" sqref="A1"/>
      <selection pane="bottomRight" activeCell="G10" sqref="G10"/>
    </sheetView>
  </sheetViews>
  <sheetFormatPr defaultColWidth="9.00390625" defaultRowHeight="13.5"/>
  <cols>
    <col min="1" max="1" width="6.75390625" style="2" customWidth="1"/>
    <col min="2" max="2" width="13.875" style="2" customWidth="1"/>
    <col min="3" max="5" width="12.625" style="2" customWidth="1"/>
    <col min="6" max="7" width="8.625" style="2" customWidth="1"/>
    <col min="8" max="10" width="12.625" style="2" customWidth="1"/>
    <col min="11" max="12" width="8.625" style="2" customWidth="1"/>
    <col min="13" max="15" width="12.625" style="2" customWidth="1"/>
    <col min="16" max="17" width="8.625" style="2" customWidth="1"/>
    <col min="18" max="20" width="12.625" style="2" customWidth="1"/>
    <col min="21" max="22" width="8.625" style="2" customWidth="1"/>
    <col min="23" max="16384" width="9.00390625" style="2" customWidth="1"/>
  </cols>
  <sheetData>
    <row r="1" ht="19.5" customHeight="1">
      <c r="A1" s="1" t="s">
        <v>161</v>
      </c>
    </row>
    <row r="2" spans="6:22" ht="19.5" customHeight="1">
      <c r="F2" s="111"/>
      <c r="G2" s="111"/>
      <c r="L2" s="4"/>
      <c r="Q2" s="4"/>
      <c r="V2" s="4" t="s">
        <v>0</v>
      </c>
    </row>
    <row r="3" spans="1:22" ht="19.5" customHeight="1">
      <c r="A3" s="116"/>
      <c r="B3" s="118" t="s">
        <v>87</v>
      </c>
      <c r="C3" s="98" t="s">
        <v>86</v>
      </c>
      <c r="D3" s="98"/>
      <c r="E3" s="98"/>
      <c r="F3" s="98"/>
      <c r="G3" s="98"/>
      <c r="H3" s="98" t="s">
        <v>15</v>
      </c>
      <c r="I3" s="98"/>
      <c r="J3" s="98"/>
      <c r="K3" s="98"/>
      <c r="L3" s="98"/>
      <c r="M3" s="98" t="s">
        <v>131</v>
      </c>
      <c r="N3" s="98"/>
      <c r="O3" s="98"/>
      <c r="P3" s="98"/>
      <c r="Q3" s="98"/>
      <c r="R3" s="98" t="s">
        <v>166</v>
      </c>
      <c r="S3" s="98"/>
      <c r="T3" s="98"/>
      <c r="U3" s="98"/>
      <c r="V3" s="98"/>
    </row>
    <row r="4" spans="1:22" ht="19.5" customHeight="1">
      <c r="A4" s="117"/>
      <c r="B4" s="119"/>
      <c r="C4" s="101" t="s">
        <v>89</v>
      </c>
      <c r="D4" s="101" t="s">
        <v>38</v>
      </c>
      <c r="E4" s="102"/>
      <c r="F4" s="112" t="s">
        <v>91</v>
      </c>
      <c r="G4" s="113"/>
      <c r="H4" s="101" t="s">
        <v>89</v>
      </c>
      <c r="I4" s="101" t="s">
        <v>38</v>
      </c>
      <c r="J4" s="102"/>
      <c r="K4" s="112" t="s">
        <v>91</v>
      </c>
      <c r="L4" s="113"/>
      <c r="M4" s="101" t="s">
        <v>89</v>
      </c>
      <c r="N4" s="101" t="s">
        <v>38</v>
      </c>
      <c r="O4" s="102"/>
      <c r="P4" s="112" t="s">
        <v>91</v>
      </c>
      <c r="Q4" s="113"/>
      <c r="R4" s="101" t="s">
        <v>89</v>
      </c>
      <c r="S4" s="101" t="s">
        <v>38</v>
      </c>
      <c r="T4" s="102"/>
      <c r="U4" s="112" t="s">
        <v>91</v>
      </c>
      <c r="V4" s="113"/>
    </row>
    <row r="5" spans="1:22" ht="19.5" customHeight="1">
      <c r="A5" s="120" t="s">
        <v>88</v>
      </c>
      <c r="B5" s="121"/>
      <c r="C5" s="102"/>
      <c r="D5" s="101" t="s">
        <v>90</v>
      </c>
      <c r="E5" s="101" t="s">
        <v>92</v>
      </c>
      <c r="F5" s="114" t="s">
        <v>93</v>
      </c>
      <c r="G5" s="114" t="s">
        <v>94</v>
      </c>
      <c r="H5" s="102"/>
      <c r="I5" s="101" t="s">
        <v>90</v>
      </c>
      <c r="J5" s="101" t="s">
        <v>92</v>
      </c>
      <c r="K5" s="114" t="s">
        <v>93</v>
      </c>
      <c r="L5" s="114" t="s">
        <v>94</v>
      </c>
      <c r="M5" s="102"/>
      <c r="N5" s="101" t="s">
        <v>90</v>
      </c>
      <c r="O5" s="101" t="s">
        <v>92</v>
      </c>
      <c r="P5" s="114" t="s">
        <v>93</v>
      </c>
      <c r="Q5" s="114" t="s">
        <v>94</v>
      </c>
      <c r="R5" s="102"/>
      <c r="S5" s="101" t="s">
        <v>90</v>
      </c>
      <c r="T5" s="101" t="s">
        <v>92</v>
      </c>
      <c r="U5" s="114" t="s">
        <v>93</v>
      </c>
      <c r="V5" s="114" t="s">
        <v>94</v>
      </c>
    </row>
    <row r="6" spans="1:22" ht="19.5" customHeight="1">
      <c r="A6" s="122"/>
      <c r="B6" s="123"/>
      <c r="C6" s="115"/>
      <c r="D6" s="102"/>
      <c r="E6" s="102"/>
      <c r="F6" s="106"/>
      <c r="G6" s="106"/>
      <c r="H6" s="115"/>
      <c r="I6" s="102"/>
      <c r="J6" s="102"/>
      <c r="K6" s="106"/>
      <c r="L6" s="106"/>
      <c r="M6" s="115"/>
      <c r="N6" s="102"/>
      <c r="O6" s="102"/>
      <c r="P6" s="106"/>
      <c r="Q6" s="106"/>
      <c r="R6" s="115"/>
      <c r="S6" s="102"/>
      <c r="T6" s="102"/>
      <c r="U6" s="106"/>
      <c r="V6" s="106"/>
    </row>
    <row r="7" spans="1:22" s="85" customFormat="1" ht="19.5" customHeight="1">
      <c r="A7" s="124" t="s">
        <v>12</v>
      </c>
      <c r="B7" s="125"/>
      <c r="C7" s="81">
        <v>38368830</v>
      </c>
      <c r="D7" s="81">
        <v>43840335</v>
      </c>
      <c r="E7" s="81">
        <v>37976927</v>
      </c>
      <c r="F7" s="82">
        <v>99</v>
      </c>
      <c r="G7" s="82">
        <v>86.6</v>
      </c>
      <c r="H7" s="81">
        <v>36819042</v>
      </c>
      <c r="I7" s="81">
        <v>42172989</v>
      </c>
      <c r="J7" s="81">
        <v>36571761</v>
      </c>
      <c r="K7" s="82">
        <v>99.3</v>
      </c>
      <c r="L7" s="82">
        <v>86.7</v>
      </c>
      <c r="M7" s="83">
        <v>36709567</v>
      </c>
      <c r="N7" s="83">
        <v>42327005</v>
      </c>
      <c r="O7" s="83">
        <v>36779088</v>
      </c>
      <c r="P7" s="84">
        <f>IF(M7=0,"-",ROUND(O7/M7*100,1))</f>
        <v>100.2</v>
      </c>
      <c r="Q7" s="84">
        <f>ROUND(O7/N7*100,1)</f>
        <v>86.9</v>
      </c>
      <c r="R7" s="83">
        <v>38436099</v>
      </c>
      <c r="S7" s="83">
        <v>43597612</v>
      </c>
      <c r="T7" s="83">
        <v>38270798</v>
      </c>
      <c r="U7" s="84">
        <v>99.6</v>
      </c>
      <c r="V7" s="84">
        <v>87.8</v>
      </c>
    </row>
    <row r="8" spans="1:22" ht="19.5" customHeight="1">
      <c r="A8" s="10"/>
      <c r="B8" s="11"/>
      <c r="C8" s="8"/>
      <c r="D8" s="8"/>
      <c r="E8" s="8"/>
      <c r="F8" s="9"/>
      <c r="G8" s="9"/>
      <c r="H8" s="8"/>
      <c r="I8" s="8"/>
      <c r="J8" s="8"/>
      <c r="K8" s="9"/>
      <c r="L8" s="9"/>
      <c r="M8" s="8"/>
      <c r="N8" s="8"/>
      <c r="O8" s="8"/>
      <c r="P8" s="9"/>
      <c r="Q8" s="9"/>
      <c r="R8" s="8"/>
      <c r="S8" s="8"/>
      <c r="T8" s="8"/>
      <c r="U8" s="9"/>
      <c r="V8" s="9"/>
    </row>
    <row r="9" spans="1:22" ht="19.5" customHeight="1">
      <c r="A9" s="126" t="s">
        <v>95</v>
      </c>
      <c r="B9" s="126"/>
      <c r="C9" s="8">
        <v>37107650</v>
      </c>
      <c r="D9" s="8">
        <v>38341612</v>
      </c>
      <c r="E9" s="8">
        <v>36991311</v>
      </c>
      <c r="F9" s="9">
        <v>99.7</v>
      </c>
      <c r="G9" s="9">
        <v>96.5</v>
      </c>
      <c r="H9" s="8">
        <v>35522839</v>
      </c>
      <c r="I9" s="8">
        <v>36718179</v>
      </c>
      <c r="J9" s="8">
        <v>35542949</v>
      </c>
      <c r="K9" s="9">
        <v>100.1</v>
      </c>
      <c r="L9" s="9">
        <v>96.8</v>
      </c>
      <c r="M9" s="47">
        <f>SUM(M12,M19,M27,M29,M33,M36)</f>
        <v>35427665</v>
      </c>
      <c r="N9" s="47">
        <f>SUM(N12,N19,N27,N30,N33,N36)</f>
        <v>37054959</v>
      </c>
      <c r="O9" s="47">
        <f>SUM(O12,O19,O27,O30,O33,O36)</f>
        <v>35858059</v>
      </c>
      <c r="P9" s="48">
        <f aca="true" t="shared" si="0" ref="P9:P28">IF(M9=0,"-",ROUND(O9/M9*100,1))</f>
        <v>101.2</v>
      </c>
      <c r="Q9" s="48">
        <f aca="true" t="shared" si="1" ref="Q9:Q28">ROUND(O9/N9*100,1)</f>
        <v>96.8</v>
      </c>
      <c r="R9" s="47">
        <v>37132232</v>
      </c>
      <c r="S9" s="47">
        <v>38439640</v>
      </c>
      <c r="T9" s="47">
        <v>37353860</v>
      </c>
      <c r="U9" s="48">
        <v>100.6</v>
      </c>
      <c r="V9" s="48">
        <v>97.2</v>
      </c>
    </row>
    <row r="10" spans="1:22" ht="19.5" customHeight="1">
      <c r="A10" s="126" t="s">
        <v>96</v>
      </c>
      <c r="B10" s="126"/>
      <c r="C10" s="8">
        <v>1261180</v>
      </c>
      <c r="D10" s="8">
        <v>5498723</v>
      </c>
      <c r="E10" s="8">
        <v>985616</v>
      </c>
      <c r="F10" s="9">
        <v>78.2</v>
      </c>
      <c r="G10" s="9">
        <v>17.9</v>
      </c>
      <c r="H10" s="8">
        <v>1296203</v>
      </c>
      <c r="I10" s="8">
        <v>5454810</v>
      </c>
      <c r="J10" s="8">
        <v>1028812</v>
      </c>
      <c r="K10" s="9">
        <v>79.4</v>
      </c>
      <c r="L10" s="9">
        <v>18.9</v>
      </c>
      <c r="M10" s="47">
        <f>SUM(M17,M25,M28,M34,M37)</f>
        <v>1281902</v>
      </c>
      <c r="N10" s="47">
        <f>SUM(N17,N25,N28,N31,N34,N37)</f>
        <v>5272046</v>
      </c>
      <c r="O10" s="47">
        <f>SUM(O17,O25,O28,O31,O34,O37)</f>
        <v>921029</v>
      </c>
      <c r="P10" s="48">
        <f t="shared" si="0"/>
        <v>71.8</v>
      </c>
      <c r="Q10" s="48">
        <f t="shared" si="1"/>
        <v>17.5</v>
      </c>
      <c r="R10" s="47">
        <v>1303867</v>
      </c>
      <c r="S10" s="47">
        <v>5157972</v>
      </c>
      <c r="T10" s="47">
        <v>916938</v>
      </c>
      <c r="U10" s="48">
        <v>70.3</v>
      </c>
      <c r="V10" s="48">
        <v>17.8</v>
      </c>
    </row>
    <row r="11" spans="1:22" ht="19.5" customHeight="1">
      <c r="A11" s="127" t="s">
        <v>97</v>
      </c>
      <c r="B11" s="126"/>
      <c r="C11" s="8">
        <v>16953308</v>
      </c>
      <c r="D11" s="8">
        <v>18899726</v>
      </c>
      <c r="E11" s="8">
        <v>17047184</v>
      </c>
      <c r="F11" s="9">
        <v>100.6</v>
      </c>
      <c r="G11" s="9">
        <v>90.2</v>
      </c>
      <c r="H11" s="8">
        <v>16203243</v>
      </c>
      <c r="I11" s="8">
        <v>18124931</v>
      </c>
      <c r="J11" s="8">
        <v>16384665</v>
      </c>
      <c r="K11" s="9">
        <v>101.1</v>
      </c>
      <c r="L11" s="9">
        <v>90.4</v>
      </c>
      <c r="M11" s="47">
        <f>M12+M17</f>
        <v>16012244</v>
      </c>
      <c r="N11" s="47">
        <f>N12+N17</f>
        <v>18291503</v>
      </c>
      <c r="O11" s="47">
        <f>O12+O17</f>
        <v>16582278</v>
      </c>
      <c r="P11" s="48">
        <f t="shared" si="0"/>
        <v>103.6</v>
      </c>
      <c r="Q11" s="48">
        <f t="shared" si="1"/>
        <v>90.7</v>
      </c>
      <c r="R11" s="47">
        <v>17080886</v>
      </c>
      <c r="S11" s="47">
        <v>18934673</v>
      </c>
      <c r="T11" s="47">
        <v>17337233</v>
      </c>
      <c r="U11" s="48">
        <v>101.5</v>
      </c>
      <c r="V11" s="48">
        <v>91.6</v>
      </c>
    </row>
    <row r="12" spans="1:22" ht="19.5" customHeight="1">
      <c r="A12" s="128" t="s">
        <v>95</v>
      </c>
      <c r="B12" s="129"/>
      <c r="C12" s="8">
        <v>16610386</v>
      </c>
      <c r="D12" s="8">
        <v>17102637</v>
      </c>
      <c r="E12" s="8">
        <v>16722033</v>
      </c>
      <c r="F12" s="9">
        <v>100.7</v>
      </c>
      <c r="G12" s="9">
        <v>97.8</v>
      </c>
      <c r="H12" s="8">
        <v>15873404</v>
      </c>
      <c r="I12" s="8">
        <v>16455634</v>
      </c>
      <c r="J12" s="8">
        <v>16056716</v>
      </c>
      <c r="K12" s="9">
        <v>101.2</v>
      </c>
      <c r="L12" s="9">
        <v>97.6</v>
      </c>
      <c r="M12" s="47">
        <f>M13+M14</f>
        <v>15694974</v>
      </c>
      <c r="N12" s="47">
        <f>N13+N14</f>
        <v>16670188</v>
      </c>
      <c r="O12" s="47">
        <f>O13+O14</f>
        <v>16274427</v>
      </c>
      <c r="P12" s="48">
        <f t="shared" si="0"/>
        <v>103.7</v>
      </c>
      <c r="Q12" s="48">
        <f t="shared" si="1"/>
        <v>97.6</v>
      </c>
      <c r="R12" s="47">
        <v>16756963</v>
      </c>
      <c r="S12" s="47">
        <v>17378881</v>
      </c>
      <c r="T12" s="47">
        <v>17037307</v>
      </c>
      <c r="U12" s="48">
        <v>101.7</v>
      </c>
      <c r="V12" s="48">
        <v>98</v>
      </c>
    </row>
    <row r="13" spans="1:22" s="14" customFormat="1" ht="19.5" customHeight="1">
      <c r="A13" s="130" t="s">
        <v>103</v>
      </c>
      <c r="B13" s="131"/>
      <c r="C13" s="13">
        <v>11668679</v>
      </c>
      <c r="D13" s="13">
        <v>12104102</v>
      </c>
      <c r="E13" s="13">
        <v>11762219</v>
      </c>
      <c r="F13" s="9">
        <v>100.8</v>
      </c>
      <c r="G13" s="9">
        <v>97.2</v>
      </c>
      <c r="H13" s="13">
        <v>11280664</v>
      </c>
      <c r="I13" s="13">
        <v>11538618</v>
      </c>
      <c r="J13" s="13">
        <v>11217610</v>
      </c>
      <c r="K13" s="9">
        <v>99.4</v>
      </c>
      <c r="L13" s="9">
        <v>97.2</v>
      </c>
      <c r="M13" s="49">
        <v>10935271</v>
      </c>
      <c r="N13" s="49">
        <v>11321912</v>
      </c>
      <c r="O13" s="49">
        <v>11005177</v>
      </c>
      <c r="P13" s="48">
        <f t="shared" si="0"/>
        <v>100.6</v>
      </c>
      <c r="Q13" s="48">
        <f t="shared" si="1"/>
        <v>97.2</v>
      </c>
      <c r="R13" s="49">
        <v>11531095</v>
      </c>
      <c r="S13" s="49">
        <v>12007758</v>
      </c>
      <c r="T13" s="49">
        <v>11675055</v>
      </c>
      <c r="U13" s="48">
        <v>101.2</v>
      </c>
      <c r="V13" s="48">
        <v>97.2</v>
      </c>
    </row>
    <row r="14" spans="1:22" ht="19.5" customHeight="1">
      <c r="A14" s="130" t="s">
        <v>104</v>
      </c>
      <c r="B14" s="131"/>
      <c r="C14" s="8">
        <v>4941707</v>
      </c>
      <c r="D14" s="8">
        <v>4998535</v>
      </c>
      <c r="E14" s="8">
        <v>4959814</v>
      </c>
      <c r="F14" s="9">
        <v>100.4</v>
      </c>
      <c r="G14" s="9">
        <v>99.2</v>
      </c>
      <c r="H14" s="8">
        <v>4592740</v>
      </c>
      <c r="I14" s="8">
        <v>4917016</v>
      </c>
      <c r="J14" s="8">
        <v>4839106</v>
      </c>
      <c r="K14" s="9">
        <v>105.4</v>
      </c>
      <c r="L14" s="9">
        <v>98.4</v>
      </c>
      <c r="M14" s="47">
        <f>M15+M16</f>
        <v>4759703</v>
      </c>
      <c r="N14" s="47">
        <f>N15+N16</f>
        <v>5348276</v>
      </c>
      <c r="O14" s="47">
        <f>O15+O16</f>
        <v>5269250</v>
      </c>
      <c r="P14" s="48">
        <f t="shared" si="0"/>
        <v>110.7</v>
      </c>
      <c r="Q14" s="48">
        <f t="shared" si="1"/>
        <v>98.5</v>
      </c>
      <c r="R14" s="47">
        <v>5225868</v>
      </c>
      <c r="S14" s="47">
        <v>5371123</v>
      </c>
      <c r="T14" s="47">
        <v>5362252</v>
      </c>
      <c r="U14" s="48">
        <v>102.6</v>
      </c>
      <c r="V14" s="48">
        <v>99.8</v>
      </c>
    </row>
    <row r="15" spans="1:22" s="14" customFormat="1" ht="19.5" customHeight="1">
      <c r="A15" s="132" t="s">
        <v>106</v>
      </c>
      <c r="B15" s="132"/>
      <c r="C15" s="13">
        <v>1381600</v>
      </c>
      <c r="D15" s="13">
        <v>1322644</v>
      </c>
      <c r="E15" s="13">
        <v>1302605</v>
      </c>
      <c r="F15" s="9">
        <v>94.3</v>
      </c>
      <c r="G15" s="9">
        <v>98.5</v>
      </c>
      <c r="H15" s="13">
        <v>1398902</v>
      </c>
      <c r="I15" s="13">
        <v>1299841</v>
      </c>
      <c r="J15" s="13">
        <v>1243675</v>
      </c>
      <c r="K15" s="9">
        <v>88.9</v>
      </c>
      <c r="L15" s="9">
        <v>95.7</v>
      </c>
      <c r="M15" s="49">
        <v>1367885</v>
      </c>
      <c r="N15" s="49">
        <v>1341580</v>
      </c>
      <c r="O15" s="49">
        <v>1296222</v>
      </c>
      <c r="P15" s="48">
        <f t="shared" si="0"/>
        <v>94.8</v>
      </c>
      <c r="Q15" s="48">
        <f t="shared" si="1"/>
        <v>96.6</v>
      </c>
      <c r="R15" s="49">
        <v>1387179</v>
      </c>
      <c r="S15" s="49">
        <v>1331619</v>
      </c>
      <c r="T15" s="49">
        <v>1328946</v>
      </c>
      <c r="U15" s="48">
        <v>95.8</v>
      </c>
      <c r="V15" s="48">
        <v>99.8</v>
      </c>
    </row>
    <row r="16" spans="1:22" s="14" customFormat="1" ht="19.5" customHeight="1">
      <c r="A16" s="132" t="s">
        <v>107</v>
      </c>
      <c r="B16" s="132"/>
      <c r="C16" s="13">
        <v>3560107</v>
      </c>
      <c r="D16" s="13">
        <v>3675891</v>
      </c>
      <c r="E16" s="13">
        <v>3657209</v>
      </c>
      <c r="F16" s="9">
        <v>102.7</v>
      </c>
      <c r="G16" s="9">
        <v>99.5</v>
      </c>
      <c r="H16" s="13">
        <v>3193838</v>
      </c>
      <c r="I16" s="13">
        <v>3617175</v>
      </c>
      <c r="J16" s="13">
        <v>3595431</v>
      </c>
      <c r="K16" s="9">
        <v>112.6</v>
      </c>
      <c r="L16" s="9">
        <v>99.4</v>
      </c>
      <c r="M16" s="49">
        <v>3391818</v>
      </c>
      <c r="N16" s="49">
        <v>4006696</v>
      </c>
      <c r="O16" s="49">
        <v>3973028</v>
      </c>
      <c r="P16" s="48">
        <f t="shared" si="0"/>
        <v>117.1</v>
      </c>
      <c r="Q16" s="48">
        <f t="shared" si="1"/>
        <v>99.2</v>
      </c>
      <c r="R16" s="49">
        <v>3838689</v>
      </c>
      <c r="S16" s="49">
        <v>4039504</v>
      </c>
      <c r="T16" s="49">
        <v>4033306</v>
      </c>
      <c r="U16" s="48">
        <v>105.1</v>
      </c>
      <c r="V16" s="48">
        <v>99.8</v>
      </c>
    </row>
    <row r="17" spans="1:22" s="14" customFormat="1" ht="19.5" customHeight="1">
      <c r="A17" s="128" t="s">
        <v>96</v>
      </c>
      <c r="B17" s="129"/>
      <c r="C17" s="13">
        <v>342922</v>
      </c>
      <c r="D17" s="13">
        <v>1797089</v>
      </c>
      <c r="E17" s="13">
        <v>325151</v>
      </c>
      <c r="F17" s="9">
        <v>94.8</v>
      </c>
      <c r="G17" s="9">
        <v>18.1</v>
      </c>
      <c r="H17" s="13">
        <v>329839</v>
      </c>
      <c r="I17" s="13">
        <v>1669297</v>
      </c>
      <c r="J17" s="13">
        <v>327949</v>
      </c>
      <c r="K17" s="9">
        <v>99.4</v>
      </c>
      <c r="L17" s="9">
        <v>19.6</v>
      </c>
      <c r="M17" s="49">
        <v>317270</v>
      </c>
      <c r="N17" s="49">
        <v>1621315</v>
      </c>
      <c r="O17" s="49">
        <v>307851</v>
      </c>
      <c r="P17" s="48">
        <f t="shared" si="0"/>
        <v>97</v>
      </c>
      <c r="Q17" s="48">
        <f t="shared" si="1"/>
        <v>19</v>
      </c>
      <c r="R17" s="49">
        <v>323923</v>
      </c>
      <c r="S17" s="49">
        <v>1555792</v>
      </c>
      <c r="T17" s="49">
        <v>299926</v>
      </c>
      <c r="U17" s="48">
        <v>92.6</v>
      </c>
      <c r="V17" s="48">
        <v>19.3</v>
      </c>
    </row>
    <row r="18" spans="1:22" ht="19.5" customHeight="1">
      <c r="A18" s="127" t="s">
        <v>98</v>
      </c>
      <c r="B18" s="126"/>
      <c r="C18" s="8">
        <v>17148602</v>
      </c>
      <c r="D18" s="8">
        <v>20119324</v>
      </c>
      <c r="E18" s="8">
        <v>16744516</v>
      </c>
      <c r="F18" s="9">
        <v>97.6</v>
      </c>
      <c r="G18" s="9">
        <v>83.2</v>
      </c>
      <c r="H18" s="8">
        <v>16369255</v>
      </c>
      <c r="I18" s="8">
        <v>19392814</v>
      </c>
      <c r="J18" s="8">
        <v>16056134</v>
      </c>
      <c r="K18" s="9">
        <v>98.1</v>
      </c>
      <c r="L18" s="9">
        <v>82.8</v>
      </c>
      <c r="M18" s="47">
        <f>M19+M25</f>
        <v>16500868</v>
      </c>
      <c r="N18" s="47">
        <f>N19+N25</f>
        <v>19351065</v>
      </c>
      <c r="O18" s="47">
        <f>O19+O25</f>
        <v>16025158</v>
      </c>
      <c r="P18" s="48">
        <f t="shared" si="0"/>
        <v>97.1</v>
      </c>
      <c r="Q18" s="48">
        <f t="shared" si="1"/>
        <v>82.8</v>
      </c>
      <c r="R18" s="47">
        <v>17111130</v>
      </c>
      <c r="S18" s="47">
        <v>19971458</v>
      </c>
      <c r="T18" s="47">
        <v>16729706</v>
      </c>
      <c r="U18" s="48">
        <v>97.8</v>
      </c>
      <c r="V18" s="48">
        <v>83.8</v>
      </c>
    </row>
    <row r="19" spans="1:22" ht="19.5" customHeight="1">
      <c r="A19" s="128" t="s">
        <v>95</v>
      </c>
      <c r="B19" s="129"/>
      <c r="C19" s="8">
        <v>16373634</v>
      </c>
      <c r="D19" s="8">
        <v>17009980</v>
      </c>
      <c r="E19" s="8">
        <v>16172455</v>
      </c>
      <c r="F19" s="9">
        <v>98.8</v>
      </c>
      <c r="G19" s="9">
        <v>95.1</v>
      </c>
      <c r="H19" s="8">
        <v>15556199</v>
      </c>
      <c r="I19" s="8">
        <v>16115710</v>
      </c>
      <c r="J19" s="8">
        <v>15450199</v>
      </c>
      <c r="K19" s="9">
        <v>99.3</v>
      </c>
      <c r="L19" s="9">
        <v>95.9</v>
      </c>
      <c r="M19" s="47">
        <f>M20+M24</f>
        <v>15664205</v>
      </c>
      <c r="N19" s="47">
        <f>N20+N24</f>
        <v>16191699</v>
      </c>
      <c r="O19" s="47">
        <f>O20+O24</f>
        <v>15492963</v>
      </c>
      <c r="P19" s="48">
        <f t="shared" si="0"/>
        <v>98.9</v>
      </c>
      <c r="Q19" s="48">
        <f t="shared" si="1"/>
        <v>95.7</v>
      </c>
      <c r="R19" s="47">
        <v>16263033</v>
      </c>
      <c r="S19" s="47">
        <v>16850000</v>
      </c>
      <c r="T19" s="47">
        <v>16190741</v>
      </c>
      <c r="U19" s="48">
        <v>99.6</v>
      </c>
      <c r="V19" s="48">
        <v>96.1</v>
      </c>
    </row>
    <row r="20" spans="1:22" ht="19.5" customHeight="1">
      <c r="A20" s="130" t="s">
        <v>105</v>
      </c>
      <c r="B20" s="131"/>
      <c r="C20" s="8">
        <v>16118981</v>
      </c>
      <c r="D20" s="8">
        <v>16755586</v>
      </c>
      <c r="E20" s="8">
        <v>15918061</v>
      </c>
      <c r="F20" s="9">
        <v>98.8</v>
      </c>
      <c r="G20" s="9">
        <v>95</v>
      </c>
      <c r="H20" s="8">
        <v>15311086</v>
      </c>
      <c r="I20" s="8">
        <v>15870597</v>
      </c>
      <c r="J20" s="8">
        <v>15205086</v>
      </c>
      <c r="K20" s="9">
        <v>99.3</v>
      </c>
      <c r="L20" s="9">
        <v>95.8</v>
      </c>
      <c r="M20" s="47">
        <f>SUM(M21:M23)</f>
        <v>15395254</v>
      </c>
      <c r="N20" s="47">
        <f>SUM(N21:N23)</f>
        <v>15918768</v>
      </c>
      <c r="O20" s="47">
        <f>SUM(O21:O23)</f>
        <v>15220032</v>
      </c>
      <c r="P20" s="48">
        <f t="shared" si="0"/>
        <v>98.9</v>
      </c>
      <c r="Q20" s="48">
        <f t="shared" si="1"/>
        <v>95.6</v>
      </c>
      <c r="R20" s="47">
        <v>16005056</v>
      </c>
      <c r="S20" s="47">
        <v>16591109</v>
      </c>
      <c r="T20" s="47">
        <v>15931850</v>
      </c>
      <c r="U20" s="48">
        <v>99.5</v>
      </c>
      <c r="V20" s="48">
        <v>96</v>
      </c>
    </row>
    <row r="21" spans="1:22" s="14" customFormat="1" ht="19.5" customHeight="1">
      <c r="A21" s="132" t="s">
        <v>108</v>
      </c>
      <c r="B21" s="132"/>
      <c r="C21" s="13">
        <v>6393256</v>
      </c>
      <c r="D21" s="13">
        <v>6591594</v>
      </c>
      <c r="E21" s="13">
        <v>6220198</v>
      </c>
      <c r="F21" s="9">
        <v>97.3</v>
      </c>
      <c r="G21" s="9">
        <v>94.4</v>
      </c>
      <c r="H21" s="13">
        <v>6262638</v>
      </c>
      <c r="I21" s="13">
        <v>6504470</v>
      </c>
      <c r="J21" s="13">
        <v>6195970</v>
      </c>
      <c r="K21" s="9">
        <v>98.9</v>
      </c>
      <c r="L21" s="9">
        <v>95.3</v>
      </c>
      <c r="M21" s="49">
        <v>6159109</v>
      </c>
      <c r="N21" s="49">
        <v>6406137</v>
      </c>
      <c r="O21" s="49">
        <v>6097175</v>
      </c>
      <c r="P21" s="48">
        <f t="shared" si="0"/>
        <v>99</v>
      </c>
      <c r="Q21" s="48">
        <f t="shared" si="1"/>
        <v>95.2</v>
      </c>
      <c r="R21" s="49">
        <v>6224037</v>
      </c>
      <c r="S21" s="49">
        <v>6403801</v>
      </c>
      <c r="T21" s="49">
        <v>6116245</v>
      </c>
      <c r="U21" s="48">
        <v>98.3</v>
      </c>
      <c r="V21" s="48">
        <v>95.5</v>
      </c>
    </row>
    <row r="22" spans="1:22" s="14" customFormat="1" ht="19.5" customHeight="1">
      <c r="A22" s="132" t="s">
        <v>109</v>
      </c>
      <c r="B22" s="132"/>
      <c r="C22" s="13">
        <v>7784536</v>
      </c>
      <c r="D22" s="13">
        <v>8046604</v>
      </c>
      <c r="E22" s="13">
        <v>7593228</v>
      </c>
      <c r="F22" s="9">
        <v>97.5</v>
      </c>
      <c r="G22" s="9">
        <v>94.4</v>
      </c>
      <c r="H22" s="13">
        <v>7078784</v>
      </c>
      <c r="I22" s="13">
        <v>7319557</v>
      </c>
      <c r="J22" s="13">
        <v>6972399</v>
      </c>
      <c r="K22" s="9">
        <v>98.5</v>
      </c>
      <c r="L22" s="9">
        <v>95.3</v>
      </c>
      <c r="M22" s="49">
        <v>7309793</v>
      </c>
      <c r="N22" s="49">
        <v>7593886</v>
      </c>
      <c r="O22" s="49">
        <v>7227640</v>
      </c>
      <c r="P22" s="48">
        <f t="shared" si="0"/>
        <v>98.9</v>
      </c>
      <c r="Q22" s="48">
        <f t="shared" si="1"/>
        <v>95.2</v>
      </c>
      <c r="R22" s="49">
        <v>7895098</v>
      </c>
      <c r="S22" s="49">
        <v>8122414</v>
      </c>
      <c r="T22" s="49">
        <v>7757685</v>
      </c>
      <c r="U22" s="48">
        <v>98.3</v>
      </c>
      <c r="V22" s="48">
        <v>95.5</v>
      </c>
    </row>
    <row r="23" spans="1:22" s="14" customFormat="1" ht="19.5" customHeight="1">
      <c r="A23" s="132" t="s">
        <v>110</v>
      </c>
      <c r="B23" s="132"/>
      <c r="C23" s="13">
        <v>1941189</v>
      </c>
      <c r="D23" s="13">
        <v>2117388</v>
      </c>
      <c r="E23" s="13">
        <v>2104635</v>
      </c>
      <c r="F23" s="9">
        <v>108.4</v>
      </c>
      <c r="G23" s="9">
        <v>99.4</v>
      </c>
      <c r="H23" s="13">
        <v>1969664</v>
      </c>
      <c r="I23" s="13">
        <v>2046570</v>
      </c>
      <c r="J23" s="13">
        <v>2036717</v>
      </c>
      <c r="K23" s="9">
        <v>103.4</v>
      </c>
      <c r="L23" s="9">
        <v>99.5</v>
      </c>
      <c r="M23" s="49">
        <v>1926352</v>
      </c>
      <c r="N23" s="49">
        <v>1918745</v>
      </c>
      <c r="O23" s="49">
        <v>1895217</v>
      </c>
      <c r="P23" s="48">
        <f t="shared" si="0"/>
        <v>98.4</v>
      </c>
      <c r="Q23" s="48">
        <f t="shared" si="1"/>
        <v>98.8</v>
      </c>
      <c r="R23" s="49">
        <v>1885921</v>
      </c>
      <c r="S23" s="49">
        <v>2064894</v>
      </c>
      <c r="T23" s="49">
        <v>2057920</v>
      </c>
      <c r="U23" s="48">
        <v>109.1</v>
      </c>
      <c r="V23" s="48">
        <v>99.7</v>
      </c>
    </row>
    <row r="24" spans="1:22" s="14" customFormat="1" ht="19.5" customHeight="1">
      <c r="A24" s="130" t="s">
        <v>164</v>
      </c>
      <c r="B24" s="131"/>
      <c r="C24" s="13">
        <v>254653</v>
      </c>
      <c r="D24" s="13">
        <v>254394</v>
      </c>
      <c r="E24" s="13">
        <v>254394</v>
      </c>
      <c r="F24" s="9">
        <v>99.9</v>
      </c>
      <c r="G24" s="9">
        <v>100</v>
      </c>
      <c r="H24" s="13">
        <v>245113</v>
      </c>
      <c r="I24" s="13">
        <v>245113</v>
      </c>
      <c r="J24" s="13">
        <v>245113</v>
      </c>
      <c r="K24" s="9">
        <v>100</v>
      </c>
      <c r="L24" s="9">
        <v>100</v>
      </c>
      <c r="M24" s="49">
        <v>268951</v>
      </c>
      <c r="N24" s="49">
        <v>272931</v>
      </c>
      <c r="O24" s="49">
        <v>272931</v>
      </c>
      <c r="P24" s="48">
        <f t="shared" si="0"/>
        <v>101.5</v>
      </c>
      <c r="Q24" s="48">
        <f t="shared" si="1"/>
        <v>100</v>
      </c>
      <c r="R24" s="49">
        <v>257977</v>
      </c>
      <c r="S24" s="49">
        <v>258891</v>
      </c>
      <c r="T24" s="49">
        <v>258891</v>
      </c>
      <c r="U24" s="48">
        <v>100.4</v>
      </c>
      <c r="V24" s="48">
        <v>100</v>
      </c>
    </row>
    <row r="25" spans="1:22" s="14" customFormat="1" ht="19.5" customHeight="1">
      <c r="A25" s="128" t="s">
        <v>96</v>
      </c>
      <c r="B25" s="129"/>
      <c r="C25" s="13">
        <v>774968</v>
      </c>
      <c r="D25" s="13">
        <v>3109344</v>
      </c>
      <c r="E25" s="13">
        <v>572061</v>
      </c>
      <c r="F25" s="9">
        <v>73.8</v>
      </c>
      <c r="G25" s="9">
        <v>18.4</v>
      </c>
      <c r="H25" s="13">
        <v>813056</v>
      </c>
      <c r="I25" s="13">
        <v>3277104</v>
      </c>
      <c r="J25" s="13">
        <v>605935</v>
      </c>
      <c r="K25" s="9">
        <v>74.5</v>
      </c>
      <c r="L25" s="9">
        <v>18.5</v>
      </c>
      <c r="M25" s="49">
        <v>836663</v>
      </c>
      <c r="N25" s="49">
        <v>3159366</v>
      </c>
      <c r="O25" s="49">
        <v>532195</v>
      </c>
      <c r="P25" s="48">
        <f t="shared" si="0"/>
        <v>63.6</v>
      </c>
      <c r="Q25" s="48">
        <f t="shared" si="1"/>
        <v>16.8</v>
      </c>
      <c r="R25" s="49">
        <v>848097</v>
      </c>
      <c r="S25" s="49">
        <v>3121458</v>
      </c>
      <c r="T25" s="49">
        <v>538965</v>
      </c>
      <c r="U25" s="48">
        <v>63.5</v>
      </c>
      <c r="V25" s="48">
        <v>17.3</v>
      </c>
    </row>
    <row r="26" spans="1:22" ht="19.5" customHeight="1">
      <c r="A26" s="126" t="s">
        <v>99</v>
      </c>
      <c r="B26" s="126"/>
      <c r="C26" s="8">
        <v>233451</v>
      </c>
      <c r="D26" s="8">
        <v>274713</v>
      </c>
      <c r="E26" s="8">
        <v>231333</v>
      </c>
      <c r="F26" s="9">
        <v>99.1</v>
      </c>
      <c r="G26" s="9">
        <v>84.2</v>
      </c>
      <c r="H26" s="8">
        <v>243963</v>
      </c>
      <c r="I26" s="8">
        <v>289833</v>
      </c>
      <c r="J26" s="8">
        <v>245787</v>
      </c>
      <c r="K26" s="9">
        <v>100.7</v>
      </c>
      <c r="L26" s="9">
        <v>84.8</v>
      </c>
      <c r="M26" s="47">
        <f>M27+M28</f>
        <v>262347</v>
      </c>
      <c r="N26" s="47">
        <f>N27+N28</f>
        <v>303889</v>
      </c>
      <c r="O26" s="47">
        <f>O27+O28</f>
        <v>255121</v>
      </c>
      <c r="P26" s="48">
        <f t="shared" si="0"/>
        <v>97.2</v>
      </c>
      <c r="Q26" s="48">
        <f t="shared" si="1"/>
        <v>84</v>
      </c>
      <c r="R26" s="47">
        <v>301620</v>
      </c>
      <c r="S26" s="47">
        <v>344982</v>
      </c>
      <c r="T26" s="47">
        <v>290569</v>
      </c>
      <c r="U26" s="48">
        <v>96.3</v>
      </c>
      <c r="V26" s="48">
        <v>84.2</v>
      </c>
    </row>
    <row r="27" spans="1:22" s="14" customFormat="1" ht="19.5" customHeight="1">
      <c r="A27" s="133" t="s">
        <v>95</v>
      </c>
      <c r="B27" s="133"/>
      <c r="C27" s="13">
        <v>224453</v>
      </c>
      <c r="D27" s="13">
        <v>238284</v>
      </c>
      <c r="E27" s="13">
        <v>224666</v>
      </c>
      <c r="F27" s="9">
        <v>100.1</v>
      </c>
      <c r="G27" s="9">
        <v>94.3</v>
      </c>
      <c r="H27" s="13">
        <v>234644</v>
      </c>
      <c r="I27" s="13">
        <v>250408</v>
      </c>
      <c r="J27" s="13">
        <v>237208</v>
      </c>
      <c r="K27" s="9">
        <v>101.1</v>
      </c>
      <c r="L27" s="9">
        <v>94.7</v>
      </c>
      <c r="M27" s="49">
        <v>252263</v>
      </c>
      <c r="N27" s="49">
        <v>263700</v>
      </c>
      <c r="O27" s="49">
        <v>248358</v>
      </c>
      <c r="P27" s="48">
        <f t="shared" si="0"/>
        <v>98.5</v>
      </c>
      <c r="Q27" s="48">
        <f t="shared" si="1"/>
        <v>94.2</v>
      </c>
      <c r="R27" s="49">
        <v>291758</v>
      </c>
      <c r="S27" s="49">
        <v>300639</v>
      </c>
      <c r="T27" s="49">
        <v>283041</v>
      </c>
      <c r="U27" s="48">
        <v>97</v>
      </c>
      <c r="V27" s="48">
        <v>94.1</v>
      </c>
    </row>
    <row r="28" spans="1:22" s="14" customFormat="1" ht="19.5" customHeight="1">
      <c r="A28" s="133" t="s">
        <v>96</v>
      </c>
      <c r="B28" s="133"/>
      <c r="C28" s="13">
        <v>8998</v>
      </c>
      <c r="D28" s="13">
        <v>36429</v>
      </c>
      <c r="E28" s="13">
        <v>6667</v>
      </c>
      <c r="F28" s="9">
        <v>74.1</v>
      </c>
      <c r="G28" s="9">
        <v>18.3</v>
      </c>
      <c r="H28" s="13">
        <v>9319</v>
      </c>
      <c r="I28" s="13">
        <v>39425</v>
      </c>
      <c r="J28" s="13">
        <v>8579</v>
      </c>
      <c r="K28" s="9">
        <v>92.1</v>
      </c>
      <c r="L28" s="9">
        <v>21.8</v>
      </c>
      <c r="M28" s="49">
        <v>10084</v>
      </c>
      <c r="N28" s="49">
        <v>40189</v>
      </c>
      <c r="O28" s="49">
        <v>6763</v>
      </c>
      <c r="P28" s="48">
        <f t="shared" si="0"/>
        <v>67.1</v>
      </c>
      <c r="Q28" s="48">
        <f t="shared" si="1"/>
        <v>16.8</v>
      </c>
      <c r="R28" s="49">
        <v>9862</v>
      </c>
      <c r="S28" s="49">
        <v>44343</v>
      </c>
      <c r="T28" s="49">
        <v>7528</v>
      </c>
      <c r="U28" s="48">
        <v>76.3</v>
      </c>
      <c r="V28" s="48">
        <v>17</v>
      </c>
    </row>
    <row r="29" spans="1:22" s="14" customFormat="1" ht="19.5" customHeight="1">
      <c r="A29" s="126" t="s">
        <v>100</v>
      </c>
      <c r="B29" s="126"/>
      <c r="C29" s="13">
        <v>1843177</v>
      </c>
      <c r="D29" s="13">
        <v>1869823</v>
      </c>
      <c r="E29" s="13">
        <v>1869653</v>
      </c>
      <c r="F29" s="9">
        <v>101.4</v>
      </c>
      <c r="G29" s="9">
        <v>100</v>
      </c>
      <c r="H29" s="13">
        <v>1932443</v>
      </c>
      <c r="I29" s="13">
        <v>1903016</v>
      </c>
      <c r="J29" s="13">
        <v>1902821</v>
      </c>
      <c r="K29" s="9">
        <v>98.5</v>
      </c>
      <c r="L29" s="9">
        <v>100</v>
      </c>
      <c r="M29" s="47">
        <f>M30+M31</f>
        <v>1891337</v>
      </c>
      <c r="N29" s="47">
        <f>N30+N31</f>
        <v>1958275</v>
      </c>
      <c r="O29" s="47">
        <f>O30+O31</f>
        <v>1958250</v>
      </c>
      <c r="P29" s="48">
        <f>IF(M29=0,"-",ROUND(O29/M29*100,1))</f>
        <v>103.5</v>
      </c>
      <c r="Q29" s="48">
        <f>ROUND(O29/N29*100,1)</f>
        <v>100</v>
      </c>
      <c r="R29" s="47">
        <v>1913860</v>
      </c>
      <c r="S29" s="47">
        <v>1959667</v>
      </c>
      <c r="T29" s="47">
        <v>1959667</v>
      </c>
      <c r="U29" s="48">
        <v>102.4</v>
      </c>
      <c r="V29" s="48">
        <v>100</v>
      </c>
    </row>
    <row r="30" spans="1:22" s="14" customFormat="1" ht="19.5" customHeight="1">
      <c r="A30" s="128" t="s">
        <v>95</v>
      </c>
      <c r="B30" s="129"/>
      <c r="C30" s="13">
        <v>1843177</v>
      </c>
      <c r="D30" s="13">
        <v>1869628</v>
      </c>
      <c r="E30" s="13">
        <v>1869628</v>
      </c>
      <c r="F30" s="9">
        <v>101.4</v>
      </c>
      <c r="G30" s="9">
        <v>100</v>
      </c>
      <c r="H30" s="13">
        <v>1932443</v>
      </c>
      <c r="I30" s="13">
        <v>1902846</v>
      </c>
      <c r="J30" s="13">
        <v>1902821</v>
      </c>
      <c r="K30" s="9">
        <v>98.5</v>
      </c>
      <c r="L30" s="9">
        <v>100</v>
      </c>
      <c r="M30" s="49">
        <v>1891337</v>
      </c>
      <c r="N30" s="49">
        <v>1958250</v>
      </c>
      <c r="O30" s="49">
        <v>1958250</v>
      </c>
      <c r="P30" s="48">
        <f>IF(M30=0,"-",ROUND(O30/M30*100,1))</f>
        <v>103.5</v>
      </c>
      <c r="Q30" s="48">
        <f>ROUND(O30/N30*100,1)</f>
        <v>100</v>
      </c>
      <c r="R30" s="49">
        <v>1913860</v>
      </c>
      <c r="S30" s="49">
        <v>1959667</v>
      </c>
      <c r="T30" s="49">
        <v>1959667</v>
      </c>
      <c r="U30" s="48">
        <v>102.4</v>
      </c>
      <c r="V30" s="48">
        <v>100</v>
      </c>
    </row>
    <row r="31" spans="1:22" s="14" customFormat="1" ht="19.5" customHeight="1">
      <c r="A31" s="128" t="s">
        <v>96</v>
      </c>
      <c r="B31" s="129"/>
      <c r="C31" s="13">
        <v>0</v>
      </c>
      <c r="D31" s="13">
        <v>195</v>
      </c>
      <c r="E31" s="13">
        <v>25</v>
      </c>
      <c r="F31" s="9">
        <v>0</v>
      </c>
      <c r="G31" s="9">
        <v>12.8</v>
      </c>
      <c r="H31" s="13">
        <v>0</v>
      </c>
      <c r="I31" s="13">
        <v>170</v>
      </c>
      <c r="J31" s="13">
        <v>0</v>
      </c>
      <c r="K31" s="9">
        <v>0</v>
      </c>
      <c r="L31" s="9">
        <v>0</v>
      </c>
      <c r="M31" s="49">
        <v>0</v>
      </c>
      <c r="N31" s="49">
        <v>25</v>
      </c>
      <c r="O31" s="49">
        <v>0</v>
      </c>
      <c r="P31" s="50" t="str">
        <f>IF(M31=0,"-",ROUND(O31/M31*100,1))</f>
        <v>-</v>
      </c>
      <c r="Q31" s="48">
        <f>ROUND(O31/N31*100,1)</f>
        <v>0</v>
      </c>
      <c r="R31" s="49">
        <v>0</v>
      </c>
      <c r="S31" s="49">
        <v>0</v>
      </c>
      <c r="T31" s="49">
        <v>0</v>
      </c>
      <c r="U31" s="50" t="s">
        <v>167</v>
      </c>
      <c r="V31" s="50" t="s">
        <v>167</v>
      </c>
    </row>
    <row r="32" spans="1:22" ht="19.5" customHeight="1">
      <c r="A32" s="126" t="s">
        <v>101</v>
      </c>
      <c r="B32" s="126"/>
      <c r="C32" s="8">
        <v>17602</v>
      </c>
      <c r="D32" s="8">
        <v>18537</v>
      </c>
      <c r="E32" s="8">
        <v>17301</v>
      </c>
      <c r="F32" s="9">
        <v>98.3</v>
      </c>
      <c r="G32" s="9">
        <v>93.3</v>
      </c>
      <c r="H32" s="8">
        <v>897</v>
      </c>
      <c r="I32" s="8">
        <v>1374</v>
      </c>
      <c r="J32" s="8">
        <v>384</v>
      </c>
      <c r="K32" s="9">
        <v>42.8</v>
      </c>
      <c r="L32" s="9">
        <v>27.9</v>
      </c>
      <c r="M32" s="47">
        <f>M33+M34</f>
        <v>346</v>
      </c>
      <c r="N32" s="47">
        <f>N33+N34</f>
        <v>990</v>
      </c>
      <c r="O32" s="47">
        <f>O33+O34</f>
        <v>0</v>
      </c>
      <c r="P32" s="48">
        <f aca="true" t="shared" si="2" ref="P32:P37">IF(M32=0,"-",ROUND(O32/M32*100,1))</f>
        <v>0</v>
      </c>
      <c r="Q32" s="48">
        <f aca="true" t="shared" si="3" ref="Q32:Q37">ROUND(O32/N32*100,1)</f>
        <v>0</v>
      </c>
      <c r="R32" s="47">
        <v>277</v>
      </c>
      <c r="S32" s="47">
        <v>990</v>
      </c>
      <c r="T32" s="47">
        <v>0</v>
      </c>
      <c r="U32" s="48">
        <v>0</v>
      </c>
      <c r="V32" s="48">
        <v>0</v>
      </c>
    </row>
    <row r="33" spans="1:22" s="14" customFormat="1" ht="19.5" customHeight="1">
      <c r="A33" s="128" t="s">
        <v>95</v>
      </c>
      <c r="B33" s="129"/>
      <c r="C33" s="13">
        <v>17272</v>
      </c>
      <c r="D33" s="13">
        <v>15447</v>
      </c>
      <c r="E33" s="13">
        <v>15200</v>
      </c>
      <c r="F33" s="9">
        <v>88</v>
      </c>
      <c r="G33" s="9">
        <v>98.4</v>
      </c>
      <c r="H33" s="13">
        <v>0</v>
      </c>
      <c r="I33" s="13">
        <v>137</v>
      </c>
      <c r="J33" s="13">
        <v>137</v>
      </c>
      <c r="K33" s="9">
        <v>0</v>
      </c>
      <c r="L33" s="9">
        <v>100</v>
      </c>
      <c r="M33" s="49">
        <v>0</v>
      </c>
      <c r="N33" s="49">
        <v>0</v>
      </c>
      <c r="O33" s="49">
        <v>0</v>
      </c>
      <c r="P33" s="50" t="str">
        <f t="shared" si="2"/>
        <v>-</v>
      </c>
      <c r="Q33" s="48">
        <v>0</v>
      </c>
      <c r="R33" s="49">
        <v>0</v>
      </c>
      <c r="S33" s="49">
        <v>0</v>
      </c>
      <c r="T33" s="49">
        <v>0</v>
      </c>
      <c r="U33" s="50" t="s">
        <v>167</v>
      </c>
      <c r="V33" s="50" t="s">
        <v>167</v>
      </c>
    </row>
    <row r="34" spans="1:22" s="14" customFormat="1" ht="19.5" customHeight="1">
      <c r="A34" s="128" t="s">
        <v>96</v>
      </c>
      <c r="B34" s="129"/>
      <c r="C34" s="13">
        <v>330</v>
      </c>
      <c r="D34" s="13">
        <v>3090</v>
      </c>
      <c r="E34" s="13">
        <v>2101</v>
      </c>
      <c r="F34" s="9">
        <v>636.7</v>
      </c>
      <c r="G34" s="9">
        <v>68</v>
      </c>
      <c r="H34" s="13">
        <v>897</v>
      </c>
      <c r="I34" s="13">
        <v>1237</v>
      </c>
      <c r="J34" s="13">
        <v>247</v>
      </c>
      <c r="K34" s="9">
        <v>27.5</v>
      </c>
      <c r="L34" s="9">
        <v>20</v>
      </c>
      <c r="M34" s="49">
        <v>346</v>
      </c>
      <c r="N34" s="49">
        <v>990</v>
      </c>
      <c r="O34" s="49">
        <v>0</v>
      </c>
      <c r="P34" s="50">
        <f t="shared" si="2"/>
        <v>0</v>
      </c>
      <c r="Q34" s="48">
        <f t="shared" si="3"/>
        <v>0</v>
      </c>
      <c r="R34" s="49">
        <v>277</v>
      </c>
      <c r="S34" s="49">
        <v>990</v>
      </c>
      <c r="T34" s="49">
        <v>0</v>
      </c>
      <c r="U34" s="50">
        <v>0</v>
      </c>
      <c r="V34" s="48">
        <v>0</v>
      </c>
    </row>
    <row r="35" spans="1:22" ht="19.5" customHeight="1">
      <c r="A35" s="126" t="s">
        <v>102</v>
      </c>
      <c r="B35" s="126"/>
      <c r="C35" s="8">
        <v>2172690</v>
      </c>
      <c r="D35" s="8">
        <v>2658212</v>
      </c>
      <c r="E35" s="8">
        <v>2066940</v>
      </c>
      <c r="F35" s="9">
        <v>95.1</v>
      </c>
      <c r="G35" s="9">
        <v>77.8</v>
      </c>
      <c r="H35" s="8">
        <v>2069241</v>
      </c>
      <c r="I35" s="8">
        <v>2461021</v>
      </c>
      <c r="J35" s="8">
        <v>1981970</v>
      </c>
      <c r="K35" s="9">
        <v>95.8</v>
      </c>
      <c r="L35" s="9">
        <v>80.5</v>
      </c>
      <c r="M35" s="47">
        <f>M36+M37</f>
        <v>2042425</v>
      </c>
      <c r="N35" s="47">
        <f>N36+N37</f>
        <v>2421283</v>
      </c>
      <c r="O35" s="47">
        <f>O36+O37</f>
        <v>1958281</v>
      </c>
      <c r="P35" s="48">
        <f t="shared" si="2"/>
        <v>95.9</v>
      </c>
      <c r="Q35" s="48">
        <f t="shared" si="3"/>
        <v>80.9</v>
      </c>
      <c r="R35" s="47">
        <v>2028326</v>
      </c>
      <c r="S35" s="47">
        <v>2385842</v>
      </c>
      <c r="T35" s="47">
        <v>1953623</v>
      </c>
      <c r="U35" s="48">
        <v>96.3</v>
      </c>
      <c r="V35" s="48">
        <v>81.9</v>
      </c>
    </row>
    <row r="36" spans="1:22" s="14" customFormat="1" ht="19.5" customHeight="1">
      <c r="A36" s="128" t="s">
        <v>95</v>
      </c>
      <c r="B36" s="129"/>
      <c r="C36" s="13">
        <v>2038728</v>
      </c>
      <c r="D36" s="13">
        <v>2105636</v>
      </c>
      <c r="E36" s="13">
        <v>1987329</v>
      </c>
      <c r="F36" s="9">
        <v>97.5</v>
      </c>
      <c r="G36" s="9">
        <v>94.4</v>
      </c>
      <c r="H36" s="13">
        <v>1926149</v>
      </c>
      <c r="I36" s="13">
        <v>1993444</v>
      </c>
      <c r="J36" s="13">
        <v>1895868</v>
      </c>
      <c r="K36" s="9">
        <v>98.4</v>
      </c>
      <c r="L36" s="9">
        <v>95.1</v>
      </c>
      <c r="M36" s="49">
        <v>1924886</v>
      </c>
      <c r="N36" s="49">
        <v>1971122</v>
      </c>
      <c r="O36" s="49">
        <v>1884061</v>
      </c>
      <c r="P36" s="48">
        <f t="shared" si="2"/>
        <v>97.9</v>
      </c>
      <c r="Q36" s="48">
        <f t="shared" si="3"/>
        <v>95.6</v>
      </c>
      <c r="R36" s="49">
        <v>1906618</v>
      </c>
      <c r="S36" s="49">
        <v>1950453</v>
      </c>
      <c r="T36" s="49">
        <v>1883104</v>
      </c>
      <c r="U36" s="48">
        <v>98.8</v>
      </c>
      <c r="V36" s="48">
        <v>96.5</v>
      </c>
    </row>
    <row r="37" spans="1:22" s="14" customFormat="1" ht="19.5" customHeight="1">
      <c r="A37" s="128" t="s">
        <v>96</v>
      </c>
      <c r="B37" s="129"/>
      <c r="C37" s="13">
        <v>133962</v>
      </c>
      <c r="D37" s="13">
        <v>552576</v>
      </c>
      <c r="E37" s="13">
        <v>79611</v>
      </c>
      <c r="F37" s="9">
        <v>59.4</v>
      </c>
      <c r="G37" s="9">
        <v>14.4</v>
      </c>
      <c r="H37" s="13">
        <v>143092</v>
      </c>
      <c r="I37" s="13">
        <v>467577</v>
      </c>
      <c r="J37" s="13">
        <v>86102</v>
      </c>
      <c r="K37" s="9">
        <v>60.2</v>
      </c>
      <c r="L37" s="9">
        <v>18.4</v>
      </c>
      <c r="M37" s="49">
        <v>117539</v>
      </c>
      <c r="N37" s="49">
        <v>450161</v>
      </c>
      <c r="O37" s="49">
        <v>74220</v>
      </c>
      <c r="P37" s="48">
        <f t="shared" si="2"/>
        <v>63.1</v>
      </c>
      <c r="Q37" s="48">
        <f t="shared" si="3"/>
        <v>16.5</v>
      </c>
      <c r="R37" s="49">
        <v>121708</v>
      </c>
      <c r="S37" s="49">
        <v>435389</v>
      </c>
      <c r="T37" s="49">
        <v>70519</v>
      </c>
      <c r="U37" s="48">
        <v>57.9</v>
      </c>
      <c r="V37" s="48">
        <v>16.2</v>
      </c>
    </row>
    <row r="38" spans="1:22" ht="19.5" customHeight="1">
      <c r="A38" s="134" t="s">
        <v>1</v>
      </c>
      <c r="B38" s="16" t="s">
        <v>24</v>
      </c>
      <c r="C38" s="9">
        <v>97.5</v>
      </c>
      <c r="D38" s="9">
        <v>98.3</v>
      </c>
      <c r="E38" s="9">
        <v>98.1</v>
      </c>
      <c r="F38" s="17">
        <v>0</v>
      </c>
      <c r="G38" s="17">
        <v>0</v>
      </c>
      <c r="H38" s="9">
        <v>95.96081506785586</v>
      </c>
      <c r="I38" s="9">
        <v>96.19677632481594</v>
      </c>
      <c r="J38" s="9">
        <v>96.29994812376472</v>
      </c>
      <c r="K38" s="17">
        <v>0</v>
      </c>
      <c r="L38" s="17">
        <v>0</v>
      </c>
      <c r="M38" s="48">
        <v>99.7</v>
      </c>
      <c r="N38" s="48">
        <v>100.4</v>
      </c>
      <c r="O38" s="48">
        <v>100.6</v>
      </c>
      <c r="P38" s="49">
        <v>0</v>
      </c>
      <c r="Q38" s="49">
        <v>0</v>
      </c>
      <c r="R38" s="48">
        <v>104.70322082524154</v>
      </c>
      <c r="S38" s="48">
        <v>103.00188260426175</v>
      </c>
      <c r="T38" s="48">
        <v>104.05586457173708</v>
      </c>
      <c r="U38" s="86" t="s">
        <v>167</v>
      </c>
      <c r="V38" s="86" t="s">
        <v>167</v>
      </c>
    </row>
    <row r="39" spans="1:22" ht="19.5" customHeight="1">
      <c r="A39" s="135"/>
      <c r="B39" s="18" t="s">
        <v>95</v>
      </c>
      <c r="C39" s="9">
        <v>97.3</v>
      </c>
      <c r="D39" s="9">
        <v>97.2</v>
      </c>
      <c r="E39" s="9">
        <v>97.4</v>
      </c>
      <c r="F39" s="17">
        <v>0</v>
      </c>
      <c r="G39" s="17">
        <v>0</v>
      </c>
      <c r="H39" s="9">
        <v>95.72915288356982</v>
      </c>
      <c r="I39" s="9">
        <v>95.76587181571813</v>
      </c>
      <c r="J39" s="9">
        <v>96.08458862136571</v>
      </c>
      <c r="K39" s="17">
        <v>0</v>
      </c>
      <c r="L39" s="17">
        <v>0</v>
      </c>
      <c r="M39" s="48">
        <v>99.7</v>
      </c>
      <c r="N39" s="48">
        <v>100.9</v>
      </c>
      <c r="O39" s="48">
        <v>100.9</v>
      </c>
      <c r="P39" s="49">
        <v>0</v>
      </c>
      <c r="Q39" s="49">
        <v>0</v>
      </c>
      <c r="R39" s="48">
        <v>104.81140092072114</v>
      </c>
      <c r="S39" s="48">
        <v>103.7368304738915</v>
      </c>
      <c r="T39" s="48">
        <v>104.1714499939888</v>
      </c>
      <c r="U39" s="86" t="s">
        <v>167</v>
      </c>
      <c r="V39" s="86" t="s">
        <v>167</v>
      </c>
    </row>
    <row r="40" spans="1:22" ht="19.5" customHeight="1">
      <c r="A40" s="136"/>
      <c r="B40" s="18" t="s">
        <v>96</v>
      </c>
      <c r="C40" s="9">
        <v>103.3</v>
      </c>
      <c r="D40" s="9">
        <v>106.6</v>
      </c>
      <c r="E40" s="9">
        <v>132.1</v>
      </c>
      <c r="F40" s="17">
        <v>0</v>
      </c>
      <c r="G40" s="17">
        <v>0</v>
      </c>
      <c r="H40" s="9">
        <v>102.77700248973184</v>
      </c>
      <c r="I40" s="9">
        <v>99.20139639694526</v>
      </c>
      <c r="J40" s="9">
        <v>104.38263989220954</v>
      </c>
      <c r="K40" s="17">
        <v>0</v>
      </c>
      <c r="L40" s="17">
        <v>0</v>
      </c>
      <c r="M40" s="48">
        <v>98.9</v>
      </c>
      <c r="N40" s="48">
        <v>96.6</v>
      </c>
      <c r="O40" s="48">
        <v>89.5</v>
      </c>
      <c r="P40" s="49">
        <v>0</v>
      </c>
      <c r="Q40" s="49">
        <v>0</v>
      </c>
      <c r="R40" s="48">
        <v>101.71346951639049</v>
      </c>
      <c r="S40" s="48">
        <v>97.83624801452795</v>
      </c>
      <c r="T40" s="48">
        <v>99.5558228893987</v>
      </c>
      <c r="U40" s="86" t="s">
        <v>167</v>
      </c>
      <c r="V40" s="86" t="s">
        <v>167</v>
      </c>
    </row>
    <row r="41" spans="12:22" ht="19.5" customHeight="1">
      <c r="L41" s="20"/>
      <c r="Q41" s="20"/>
      <c r="V41" s="20" t="s">
        <v>2</v>
      </c>
    </row>
  </sheetData>
  <mergeCells count="67">
    <mergeCell ref="R3:V3"/>
    <mergeCell ref="R4:R6"/>
    <mergeCell ref="S4:T4"/>
    <mergeCell ref="U4:V4"/>
    <mergeCell ref="S5:S6"/>
    <mergeCell ref="T5:T6"/>
    <mergeCell ref="U5:U6"/>
    <mergeCell ref="V5:V6"/>
    <mergeCell ref="M3:Q3"/>
    <mergeCell ref="M4:M6"/>
    <mergeCell ref="N4:O4"/>
    <mergeCell ref="P4:Q4"/>
    <mergeCell ref="N5:N6"/>
    <mergeCell ref="O5:O6"/>
    <mergeCell ref="P5:P6"/>
    <mergeCell ref="Q5:Q6"/>
    <mergeCell ref="H3:L3"/>
    <mergeCell ref="H4:H6"/>
    <mergeCell ref="I4:J4"/>
    <mergeCell ref="K4:L4"/>
    <mergeCell ref="I5:I6"/>
    <mergeCell ref="J5:J6"/>
    <mergeCell ref="K5:K6"/>
    <mergeCell ref="L5:L6"/>
    <mergeCell ref="A38:A40"/>
    <mergeCell ref="A34:B34"/>
    <mergeCell ref="A35:B35"/>
    <mergeCell ref="A36:B36"/>
    <mergeCell ref="A37:B37"/>
    <mergeCell ref="A29:B29"/>
    <mergeCell ref="A32:B32"/>
    <mergeCell ref="A33:B33"/>
    <mergeCell ref="A30:B30"/>
    <mergeCell ref="A31:B31"/>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3:A4"/>
    <mergeCell ref="B3:B4"/>
    <mergeCell ref="A5:B6"/>
    <mergeCell ref="A7:B7"/>
    <mergeCell ref="F2:G2"/>
    <mergeCell ref="D4:E4"/>
    <mergeCell ref="F4:G4"/>
    <mergeCell ref="D5:D6"/>
    <mergeCell ref="E5:E6"/>
    <mergeCell ref="F5:F6"/>
    <mergeCell ref="G5:G6"/>
    <mergeCell ref="C3:G3"/>
    <mergeCell ref="C4:C6"/>
  </mergeCells>
  <printOptions horizontalCentered="1"/>
  <pageMargins left="0.4724409448818898" right="0.5118110236220472" top="1.1023622047244095" bottom="0.984251968503937" header="0.7480314960629921" footer="0.5118110236220472"/>
  <pageSetup fitToWidth="2" horizontalDpi="300" verticalDpi="300" orientation="landscape" paperSize="8" scale="77" r:id="rId2"/>
  <headerFooter alignWithMargins="0">
    <oddHeader>&amp;R&amp;A</oddHeader>
    <oddFooter>&amp;C&amp;P / &amp;N</oddFooter>
  </headerFooter>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 財政</dc:title>
  <dc:subject/>
  <dc:creator>水戸市役所</dc:creator>
  <cp:keywords/>
  <dc:description/>
  <cp:lastModifiedBy>GPC020256</cp:lastModifiedBy>
  <cp:lastPrinted>2007-10-10T01:26:39Z</cp:lastPrinted>
  <dcterms:created xsi:type="dcterms:W3CDTF">1999-03-16T23:39:31Z</dcterms:created>
  <dcterms:modified xsi:type="dcterms:W3CDTF">2008-01-25T07:45:54Z</dcterms:modified>
  <cp:category/>
  <cp:version/>
  <cp:contentType/>
  <cp:contentStatus/>
</cp:coreProperties>
</file>